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8275" windowHeight="13830" activeTab="1"/>
  </bookViews>
  <sheets>
    <sheet name="2017" sheetId="5" r:id="rId1"/>
    <sheet name="Versempf 2017" sheetId="6" r:id="rId2"/>
  </sheets>
  <externalReferences>
    <externalReference r:id="rId3"/>
    <externalReference r:id="rId4"/>
  </externalReferences>
  <definedNames>
    <definedName name="_xlnm.Database" localSheetId="0">#REF!</definedName>
    <definedName name="_xlnm.Database" localSheetId="1">#REF!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F30" i="6" l="1"/>
  <c r="E30" i="6"/>
  <c r="F29" i="6"/>
  <c r="E29" i="6"/>
  <c r="F28" i="6"/>
  <c r="E28" i="6"/>
  <c r="E27" i="6"/>
  <c r="D27" i="6"/>
  <c r="C27" i="6"/>
  <c r="E26" i="6"/>
  <c r="D26" i="6"/>
  <c r="C26" i="6"/>
  <c r="E25" i="6"/>
  <c r="D25" i="6"/>
  <c r="C25" i="6"/>
  <c r="E24" i="6"/>
  <c r="D24" i="6"/>
  <c r="C24" i="6"/>
  <c r="E23" i="6"/>
  <c r="D23" i="6"/>
  <c r="C23" i="6"/>
  <c r="E22" i="6"/>
  <c r="D22" i="6"/>
  <c r="C22" i="6"/>
  <c r="E21" i="6"/>
  <c r="D21" i="6"/>
  <c r="C21" i="6"/>
  <c r="E20" i="6"/>
  <c r="D20" i="6"/>
  <c r="C20" i="6"/>
  <c r="E19" i="6"/>
  <c r="D19" i="6"/>
  <c r="C19" i="6"/>
  <c r="E18" i="6"/>
  <c r="D18" i="6"/>
  <c r="C18" i="6"/>
  <c r="E17" i="6"/>
  <c r="E16" i="6"/>
  <c r="D16" i="6"/>
  <c r="C16" i="6"/>
  <c r="F15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31" i="6" l="1"/>
  <c r="C30" i="5"/>
  <c r="M29" i="5"/>
  <c r="J29" i="5"/>
  <c r="M28" i="5"/>
  <c r="J28" i="5"/>
  <c r="M27" i="5"/>
  <c r="I27" i="5"/>
  <c r="J27" i="5" s="1"/>
  <c r="O26" i="5"/>
  <c r="L26" i="5"/>
  <c r="I26" i="5"/>
  <c r="J26" i="5" s="1"/>
  <c r="H26" i="5"/>
  <c r="O25" i="5"/>
  <c r="L25" i="5"/>
  <c r="M25" i="5" s="1"/>
  <c r="K25" i="5"/>
  <c r="H25" i="5"/>
  <c r="I25" i="5" s="1"/>
  <c r="J25" i="5" s="1"/>
  <c r="O24" i="5"/>
  <c r="M24" i="5"/>
  <c r="L24" i="5"/>
  <c r="H24" i="5"/>
  <c r="I24" i="5" s="1"/>
  <c r="J24" i="5" s="1"/>
  <c r="O23" i="5"/>
  <c r="M23" i="5"/>
  <c r="L23" i="5"/>
  <c r="H23" i="5"/>
  <c r="I23" i="5" s="1"/>
  <c r="J23" i="5" s="1"/>
  <c r="O22" i="5"/>
  <c r="K22" i="5"/>
  <c r="K30" i="5" s="1"/>
  <c r="I22" i="5"/>
  <c r="J22" i="5" s="1"/>
  <c r="H22" i="5"/>
  <c r="O21" i="5"/>
  <c r="L21" i="5"/>
  <c r="M21" i="5" s="1"/>
  <c r="I21" i="5"/>
  <c r="J21" i="5" s="1"/>
  <c r="H21" i="5"/>
  <c r="O20" i="5"/>
  <c r="L20" i="5"/>
  <c r="M20" i="5" s="1"/>
  <c r="I20" i="5"/>
  <c r="J20" i="5" s="1"/>
  <c r="H20" i="5"/>
  <c r="O19" i="5"/>
  <c r="I19" i="5"/>
  <c r="J19" i="5" s="1"/>
  <c r="H19" i="5"/>
  <c r="O18" i="5"/>
  <c r="L18" i="5"/>
  <c r="M18" i="5" s="1"/>
  <c r="I18" i="5"/>
  <c r="J18" i="5" s="1"/>
  <c r="H18" i="5"/>
  <c r="O17" i="5"/>
  <c r="L17" i="5"/>
  <c r="M17" i="5" s="1"/>
  <c r="I17" i="5"/>
  <c r="J17" i="5" s="1"/>
  <c r="H17" i="5"/>
  <c r="H16" i="5"/>
  <c r="I16" i="5" s="1"/>
  <c r="J16" i="5" s="1"/>
  <c r="N15" i="5"/>
  <c r="N30" i="5" s="1"/>
  <c r="L15" i="5"/>
  <c r="M15" i="5" s="1"/>
  <c r="I15" i="5"/>
  <c r="J15" i="5" s="1"/>
  <c r="H15" i="5"/>
  <c r="O14" i="5"/>
  <c r="N14" i="5"/>
  <c r="L14" i="5"/>
  <c r="M14" i="5" s="1"/>
  <c r="H14" i="5"/>
  <c r="I14" i="5" s="1"/>
  <c r="J14" i="5" s="1"/>
  <c r="O13" i="5"/>
  <c r="M13" i="5"/>
  <c r="L13" i="5"/>
  <c r="H13" i="5"/>
  <c r="I13" i="5" s="1"/>
  <c r="J13" i="5" s="1"/>
  <c r="O12" i="5"/>
  <c r="L12" i="5"/>
  <c r="I12" i="5"/>
  <c r="J12" i="5" s="1"/>
  <c r="H12" i="5"/>
  <c r="O11" i="5"/>
  <c r="L11" i="5"/>
  <c r="M11" i="5" s="1"/>
  <c r="I11" i="5"/>
  <c r="J11" i="5" s="1"/>
  <c r="H11" i="5"/>
  <c r="O10" i="5"/>
  <c r="L10" i="5"/>
  <c r="M10" i="5" s="1"/>
  <c r="I10" i="5"/>
  <c r="J10" i="5" s="1"/>
  <c r="H10" i="5"/>
  <c r="O9" i="5"/>
  <c r="L9" i="5"/>
  <c r="M9" i="5" s="1"/>
  <c r="I9" i="5"/>
  <c r="J9" i="5" s="1"/>
  <c r="H9" i="5"/>
  <c r="O8" i="5"/>
  <c r="L8" i="5"/>
  <c r="M8" i="5" s="1"/>
  <c r="I8" i="5"/>
  <c r="J8" i="5" s="1"/>
  <c r="H8" i="5"/>
  <c r="O7" i="5"/>
  <c r="L7" i="5"/>
  <c r="M7" i="5" s="1"/>
  <c r="I7" i="5"/>
  <c r="H7" i="5"/>
  <c r="H30" i="5" s="1"/>
  <c r="I30" i="5" l="1"/>
  <c r="O30" i="5"/>
  <c r="J7" i="5"/>
  <c r="J30" i="5" s="1"/>
  <c r="O15" i="5"/>
  <c r="L22" i="5"/>
  <c r="M22" i="5" s="1"/>
  <c r="L30" i="5" l="1"/>
  <c r="M30" i="5" s="1"/>
  <c r="F23" i="6" l="1"/>
  <c r="F27" i="6"/>
  <c r="F25" i="6"/>
  <c r="F17" i="6"/>
  <c r="F10" i="6"/>
  <c r="F9" i="6" l="1"/>
  <c r="F19" i="6"/>
  <c r="F12" i="6"/>
  <c r="F18" i="6"/>
  <c r="F21" i="6"/>
  <c r="F14" i="6"/>
  <c r="F20" i="6"/>
  <c r="F16" i="6"/>
  <c r="F11" i="6"/>
  <c r="F24" i="6"/>
  <c r="F22" i="6"/>
  <c r="F26" i="6"/>
  <c r="F13" i="6"/>
  <c r="F8" i="6" l="1"/>
  <c r="F31" i="6" s="1"/>
</calcChain>
</file>

<file path=xl/sharedStrings.xml><?xml version="1.0" encoding="utf-8"?>
<sst xmlns="http://schemas.openxmlformats.org/spreadsheetml/2006/main" count="133" uniqueCount="58">
  <si>
    <t>Versorgungs-</t>
  </si>
  <si>
    <t>dynamische</t>
  </si>
  <si>
    <t>Erhöhung der</t>
  </si>
  <si>
    <t>Anzahl der</t>
  </si>
  <si>
    <t>Differenz</t>
  </si>
  <si>
    <t>ausgaben</t>
  </si>
  <si>
    <t>Steigerung</t>
  </si>
  <si>
    <t>Ansatz 2017</t>
  </si>
  <si>
    <t xml:space="preserve">Anzahl </t>
  </si>
  <si>
    <t>Kapitel</t>
  </si>
  <si>
    <t>Titel</t>
  </si>
  <si>
    <t>Ist 2015</t>
  </si>
  <si>
    <t>in %</t>
  </si>
  <si>
    <t>bezüge  in %</t>
  </si>
  <si>
    <t>gerundet</t>
  </si>
  <si>
    <t>empfänger/innen</t>
  </si>
  <si>
    <t>in €</t>
  </si>
  <si>
    <t>empfänger</t>
  </si>
  <si>
    <t>01 900</t>
  </si>
  <si>
    <t>432 00</t>
  </si>
  <si>
    <t>02 900</t>
  </si>
  <si>
    <t>03 900</t>
  </si>
  <si>
    <t>03 910</t>
  </si>
  <si>
    <t>04 900</t>
  </si>
  <si>
    <t>05 490</t>
  </si>
  <si>
    <t>432 60</t>
  </si>
  <si>
    <t>05 900</t>
  </si>
  <si>
    <t>05 910</t>
  </si>
  <si>
    <t>06 900</t>
  </si>
  <si>
    <t>432 10</t>
  </si>
  <si>
    <t>432 20</t>
  </si>
  <si>
    <t>438 00</t>
  </si>
  <si>
    <t>07 900</t>
  </si>
  <si>
    <t>09 900</t>
  </si>
  <si>
    <t>10 900</t>
  </si>
  <si>
    <t>437 00</t>
  </si>
  <si>
    <t>11 900</t>
  </si>
  <si>
    <t>12 900</t>
  </si>
  <si>
    <t>13 900</t>
  </si>
  <si>
    <t>14 900</t>
  </si>
  <si>
    <t>15 010</t>
  </si>
  <si>
    <t>432 80</t>
  </si>
  <si>
    <t>15 900</t>
  </si>
  <si>
    <t>20 900</t>
  </si>
  <si>
    <t>431 00</t>
  </si>
  <si>
    <t>Gesamt</t>
  </si>
  <si>
    <r>
      <t>Zu Spalte 6:</t>
    </r>
    <r>
      <rPr>
        <sz val="10"/>
        <color theme="1"/>
        <rFont val="Arial"/>
        <family val="2"/>
      </rPr>
      <t xml:space="preserve"> ab 01.06.2015: +1,9% ; ab 01.08.2016: +2,1%; ab 2017 aus Erhöhungen 2015 und 2016: + 4,04% (1,019 x 1,021 = 1,0404);</t>
    </r>
  </si>
  <si>
    <t>Basiseffekt 2015: (2,1%-0,2%) x 7,225/12,225 = 1,123% in 2015; ab 2017: 104,04 : 101,123 = + 2,885% gegenüber 2015</t>
  </si>
  <si>
    <r>
      <rPr>
        <u/>
        <sz val="10"/>
        <color theme="1"/>
        <rFont val="Arial"/>
        <family val="2"/>
      </rPr>
      <t>Zu Spalte 7:</t>
    </r>
    <r>
      <rPr>
        <sz val="10"/>
        <color theme="1"/>
        <rFont val="Arial"/>
        <family val="2"/>
      </rPr>
      <t xml:space="preserve"> Vorsorge für eine Erhöhung in 2017 wird zentral im Einzelplan 20 getroffen.</t>
    </r>
  </si>
  <si>
    <r>
      <t>Zu Spalte 2:</t>
    </r>
    <r>
      <rPr>
        <sz val="10"/>
        <rFont val="Arial"/>
        <family val="2"/>
      </rPr>
      <t xml:space="preserve"> Im Kapitel 06 900 werden die Titelnummern 432 00 in 432 10, 439 10 in 432 20 und 435 00 in 438 00 geändert.</t>
    </r>
  </si>
  <si>
    <t>Ansatz 2016</t>
  </si>
  <si>
    <t>Versorgungsempfänger/innen 2017</t>
  </si>
  <si>
    <t>Dez. 2015</t>
  </si>
  <si>
    <t>Dez. 2017</t>
  </si>
  <si>
    <t>Zu Spalte 5:</t>
  </si>
  <si>
    <t xml:space="preserve">Zu Spalte 7: </t>
  </si>
  <si>
    <t>Zu Spalte 10:</t>
  </si>
  <si>
    <t>Haushaltsaufstellung 2017 - Versorgungsbezüge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</si>
</sst>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"/>
    <numFmt numFmtId="165" formatCode="#,##0.000"/>
  </numFmts>
  <fonts count="1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</cellStyleXfs>
  <cellXfs count="140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0" fillId="3" borderId="0" xfId="0" applyFill="1"/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0" borderId="0" xfId="0" applyFont="1"/>
    <xf numFmtId="0" fontId="5" fillId="0" borderId="4" xfId="0" applyFont="1" applyBorder="1"/>
    <xf numFmtId="0" fontId="0" fillId="0" borderId="4" xfId="0" applyFont="1" applyBorder="1"/>
    <xf numFmtId="0" fontId="0" fillId="0" borderId="8" xfId="0" applyFont="1" applyBorder="1"/>
    <xf numFmtId="0" fontId="5" fillId="2" borderId="8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1" fontId="5" fillId="5" borderId="11" xfId="0" applyNumberFormat="1" applyFont="1" applyFill="1" applyBorder="1" applyAlignment="1">
      <alignment horizontal="center"/>
    </xf>
    <xf numFmtId="1" fontId="5" fillId="2" borderId="10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6" fillId="0" borderId="4" xfId="2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right"/>
    </xf>
    <xf numFmtId="3" fontId="0" fillId="0" borderId="8" xfId="0" applyNumberFormat="1" applyBorder="1" applyAlignment="1">
      <alignment horizontal="right" indent="2"/>
    </xf>
    <xf numFmtId="3" fontId="0" fillId="5" borderId="0" xfId="0" applyNumberFormat="1" applyFill="1" applyBorder="1" applyAlignment="1">
      <alignment horizontal="right"/>
    </xf>
    <xf numFmtId="3" fontId="0" fillId="2" borderId="8" xfId="0" applyNumberFormat="1" applyFill="1" applyBorder="1" applyAlignment="1">
      <alignment horizontal="right"/>
    </xf>
    <xf numFmtId="3" fontId="0" fillId="0" borderId="0" xfId="0" applyNumberFormat="1" applyBorder="1"/>
    <xf numFmtId="3" fontId="0" fillId="5" borderId="7" xfId="0" applyNumberFormat="1" applyFill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7" fillId="0" borderId="8" xfId="0" applyFont="1" applyFill="1" applyBorder="1" applyAlignment="1">
      <alignment horizontal="center"/>
    </xf>
    <xf numFmtId="3" fontId="7" fillId="5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/>
    <xf numFmtId="3" fontId="7" fillId="0" borderId="4" xfId="0" applyNumberFormat="1" applyFont="1" applyFill="1" applyBorder="1" applyAlignment="1">
      <alignment horizontal="right"/>
    </xf>
    <xf numFmtId="164" fontId="0" fillId="0" borderId="8" xfId="0" applyNumberFormat="1" applyBorder="1" applyAlignment="1">
      <alignment horizontal="center"/>
    </xf>
    <xf numFmtId="3" fontId="0" fillId="0" borderId="0" xfId="0" applyNumberFormat="1" applyFill="1" applyBorder="1" applyAlignment="1"/>
    <xf numFmtId="3" fontId="0" fillId="0" borderId="0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 vertical="center" indent="2"/>
    </xf>
    <xf numFmtId="0" fontId="0" fillId="0" borderId="10" xfId="0" applyBorder="1"/>
    <xf numFmtId="0" fontId="0" fillId="0" borderId="10" xfId="0" applyBorder="1" applyAlignment="1">
      <alignment horizontal="center"/>
    </xf>
    <xf numFmtId="3" fontId="0" fillId="0" borderId="11" xfId="0" applyNumberFormat="1" applyFill="1" applyBorder="1" applyAlignment="1"/>
    <xf numFmtId="3" fontId="0" fillId="0" borderId="11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 vertical="center" indent="2"/>
    </xf>
    <xf numFmtId="3" fontId="0" fillId="5" borderId="13" xfId="0" applyNumberFormat="1" applyFill="1" applyBorder="1" applyAlignment="1">
      <alignment horizontal="right"/>
    </xf>
    <xf numFmtId="3" fontId="0" fillId="0" borderId="13" xfId="0" applyNumberFormat="1" applyBorder="1"/>
    <xf numFmtId="3" fontId="0" fillId="0" borderId="10" xfId="0" applyNumberFormat="1" applyBorder="1" applyAlignment="1">
      <alignment horizontal="right"/>
    </xf>
    <xf numFmtId="0" fontId="5" fillId="0" borderId="15" xfId="0" applyFont="1" applyBorder="1"/>
    <xf numFmtId="0" fontId="5" fillId="0" borderId="16" xfId="0" applyFont="1" applyBorder="1"/>
    <xf numFmtId="3" fontId="5" fillId="0" borderId="17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 indent="2"/>
    </xf>
    <xf numFmtId="3" fontId="5" fillId="5" borderId="17" xfId="0" applyNumberFormat="1" applyFont="1" applyFill="1" applyBorder="1" applyAlignment="1">
      <alignment horizontal="right"/>
    </xf>
    <xf numFmtId="3" fontId="5" fillId="2" borderId="18" xfId="0" applyNumberFormat="1" applyFont="1" applyFill="1" applyBorder="1" applyAlignment="1">
      <alignment horizontal="right"/>
    </xf>
    <xf numFmtId="3" fontId="5" fillId="0" borderId="16" xfId="0" applyNumberFormat="1" applyFont="1" applyBorder="1"/>
    <xf numFmtId="3" fontId="5" fillId="0" borderId="15" xfId="0" applyNumberFormat="1" applyFont="1" applyBorder="1" applyAlignment="1">
      <alignment horizontal="right"/>
    </xf>
    <xf numFmtId="43" fontId="0" fillId="0" borderId="0" xfId="1" applyFont="1"/>
    <xf numFmtId="0" fontId="5" fillId="0" borderId="0" xfId="0" applyFont="1" applyBorder="1"/>
    <xf numFmtId="3" fontId="5" fillId="0" borderId="0" xfId="0" applyNumberFormat="1" applyFont="1" applyBorder="1" applyAlignment="1">
      <alignment horizontal="right" indent="2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 indent="2"/>
    </xf>
    <xf numFmtId="3" fontId="5" fillId="5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3" fontId="5" fillId="0" borderId="0" xfId="0" applyNumberFormat="1" applyFont="1" applyBorder="1"/>
    <xf numFmtId="0" fontId="8" fillId="0" borderId="0" xfId="0" applyFont="1" applyBorder="1"/>
    <xf numFmtId="0" fontId="9" fillId="0" borderId="0" xfId="0" applyFont="1"/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6" fillId="0" borderId="14" xfId="0" applyNumberFormat="1" applyFont="1" applyBorder="1" applyAlignment="1" applyProtection="1">
      <alignment horizontal="right" indent="4"/>
      <protection locked="0"/>
    </xf>
    <xf numFmtId="3" fontId="6" fillId="0" borderId="8" xfId="0" applyNumberFormat="1" applyFont="1" applyBorder="1" applyAlignment="1" applyProtection="1">
      <alignment horizontal="right" indent="4"/>
      <protection locked="0"/>
    </xf>
    <xf numFmtId="3" fontId="6" fillId="0" borderId="10" xfId="0" applyNumberFormat="1" applyFont="1" applyBorder="1" applyAlignment="1" applyProtection="1">
      <alignment horizontal="right" indent="4"/>
      <protection locked="0"/>
    </xf>
    <xf numFmtId="3" fontId="5" fillId="0" borderId="16" xfId="0" applyNumberFormat="1" applyFont="1" applyBorder="1" applyAlignment="1">
      <alignment horizontal="right" indent="4"/>
    </xf>
    <xf numFmtId="3" fontId="0" fillId="2" borderId="14" xfId="0" applyNumberFormat="1" applyFill="1" applyBorder="1" applyAlignment="1">
      <alignment horizontal="right" indent="4"/>
    </xf>
    <xf numFmtId="3" fontId="0" fillId="2" borderId="8" xfId="0" applyNumberFormat="1" applyFill="1" applyBorder="1" applyAlignment="1">
      <alignment horizontal="right" indent="4"/>
    </xf>
    <xf numFmtId="3" fontId="0" fillId="2" borderId="10" xfId="0" applyNumberFormat="1" applyFill="1" applyBorder="1" applyAlignment="1">
      <alignment horizontal="right" indent="4"/>
    </xf>
    <xf numFmtId="3" fontId="5" fillId="2" borderId="18" xfId="0" applyNumberFormat="1" applyFont="1" applyFill="1" applyBorder="1" applyAlignment="1">
      <alignment horizontal="right" indent="4"/>
    </xf>
    <xf numFmtId="0" fontId="3" fillId="0" borderId="0" xfId="0" applyFont="1" applyFill="1"/>
    <xf numFmtId="0" fontId="0" fillId="0" borderId="0" xfId="0" applyFill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13" fillId="0" borderId="4" xfId="0" applyFont="1" applyBorder="1"/>
    <xf numFmtId="0" fontId="14" fillId="0" borderId="4" xfId="0" applyFont="1" applyBorder="1"/>
    <xf numFmtId="0" fontId="14" fillId="20" borderId="5" xfId="0" applyFont="1" applyFill="1" applyBorder="1"/>
    <xf numFmtId="0" fontId="14" fillId="20" borderId="6" xfId="0" applyFont="1" applyFill="1" applyBorder="1"/>
    <xf numFmtId="0" fontId="14" fillId="0" borderId="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3" fillId="20" borderId="12" xfId="0" applyFont="1" applyFill="1" applyBorder="1" applyAlignment="1">
      <alignment horizontal="center"/>
    </xf>
    <xf numFmtId="0" fontId="13" fillId="20" borderId="10" xfId="0" applyFont="1" applyFill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20" borderId="22" xfId="0" applyNumberFormat="1" applyFont="1" applyFill="1" applyBorder="1" applyAlignment="1">
      <alignment horizontal="center"/>
    </xf>
    <xf numFmtId="0" fontId="14" fillId="0" borderId="8" xfId="0" applyFont="1" applyBorder="1" applyAlignment="1">
      <alignment horizontal="center"/>
    </xf>
    <xf numFmtId="164" fontId="14" fillId="3" borderId="4" xfId="0" applyNumberFormat="1" applyFont="1" applyFill="1" applyBorder="1" applyAlignment="1">
      <alignment horizontal="center"/>
    </xf>
    <xf numFmtId="3" fontId="14" fillId="0" borderId="4" xfId="0" applyNumberFormat="1" applyFont="1" applyFill="1" applyBorder="1" applyAlignment="1">
      <alignment horizontal="right" indent="2"/>
    </xf>
    <xf numFmtId="3" fontId="14" fillId="2" borderId="23" xfId="0" applyNumberFormat="1" applyFont="1" applyFill="1" applyBorder="1" applyAlignment="1">
      <alignment horizontal="right" indent="2"/>
    </xf>
    <xf numFmtId="3" fontId="14" fillId="2" borderId="24" xfId="0" applyNumberFormat="1" applyFont="1" applyFill="1" applyBorder="1" applyAlignment="1">
      <alignment horizontal="right" indent="2"/>
    </xf>
    <xf numFmtId="0" fontId="16" fillId="0" borderId="8" xfId="0" applyFont="1" applyFill="1" applyBorder="1" applyAlignment="1">
      <alignment horizontal="center"/>
    </xf>
    <xf numFmtId="164" fontId="14" fillId="3" borderId="8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/>
    <xf numFmtId="0" fontId="14" fillId="0" borderId="10" xfId="0" applyFont="1" applyBorder="1" applyAlignment="1">
      <alignment horizontal="center"/>
    </xf>
    <xf numFmtId="3" fontId="14" fillId="0" borderId="11" xfId="0" applyNumberFormat="1" applyFont="1" applyFill="1" applyBorder="1" applyAlignment="1"/>
    <xf numFmtId="3" fontId="14" fillId="2" borderId="22" xfId="0" applyNumberFormat="1" applyFont="1" applyFill="1" applyBorder="1" applyAlignment="1">
      <alignment horizontal="right" indent="2"/>
    </xf>
    <xf numFmtId="0" fontId="13" fillId="0" borderId="15" xfId="0" applyFont="1" applyBorder="1"/>
    <xf numFmtId="0" fontId="13" fillId="0" borderId="16" xfId="0" applyFont="1" applyBorder="1"/>
    <xf numFmtId="3" fontId="13" fillId="0" borderId="17" xfId="0" applyNumberFormat="1" applyFont="1" applyBorder="1" applyAlignment="1">
      <alignment horizontal="center"/>
    </xf>
    <xf numFmtId="3" fontId="13" fillId="0" borderId="15" xfId="0" applyNumberFormat="1" applyFont="1" applyFill="1" applyBorder="1" applyAlignment="1">
      <alignment horizontal="right" indent="2"/>
    </xf>
    <xf numFmtId="3" fontId="13" fillId="2" borderId="25" xfId="0" applyNumberFormat="1" applyFont="1" applyFill="1" applyBorder="1" applyAlignment="1">
      <alignment horizontal="right" indent="2"/>
    </xf>
    <xf numFmtId="0" fontId="4" fillId="0" borderId="0" xfId="0" applyFont="1"/>
    <xf numFmtId="0" fontId="0" fillId="0" borderId="0" xfId="0" applyBorder="1"/>
    <xf numFmtId="0" fontId="8" fillId="0" borderId="0" xfId="0" applyFont="1"/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20" borderId="4" xfId="0" applyFont="1" applyFill="1" applyBorder="1" applyAlignment="1">
      <alignment horizontal="center"/>
    </xf>
    <xf numFmtId="0" fontId="13" fillId="20" borderId="7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1" xfId="0" applyFont="1" applyBorder="1" applyAlignment="1">
      <alignment horizontal="center"/>
    </xf>
  </cellXfs>
  <cellStyles count="26">
    <cellStyle name="20% - Akzent1" xfId="3"/>
    <cellStyle name="20% - Akzent2" xfId="4"/>
    <cellStyle name="20% - Akzent3" xfId="5"/>
    <cellStyle name="20% - Akzent4" xfId="6"/>
    <cellStyle name="20% - Akzent5" xfId="7"/>
    <cellStyle name="20% - Akzent6" xfId="8"/>
    <cellStyle name="40% - Akzent1" xfId="9"/>
    <cellStyle name="40% - Akzent2" xfId="10"/>
    <cellStyle name="40% - Akzent3" xfId="11"/>
    <cellStyle name="40% - Akzent4" xfId="12"/>
    <cellStyle name="40% - Akzent5" xfId="13"/>
    <cellStyle name="40% - Akzent6" xfId="14"/>
    <cellStyle name="60% - Akzent1" xfId="15"/>
    <cellStyle name="60% - Akzent2" xfId="16"/>
    <cellStyle name="60% - Akzent3" xfId="17"/>
    <cellStyle name="60% - Akzent4" xfId="18"/>
    <cellStyle name="60% - Akzent5" xfId="19"/>
    <cellStyle name="60% - Akzent6" xfId="20"/>
    <cellStyle name="Komma" xfId="1" builtinId="3"/>
    <cellStyle name="Standard" xfId="0" builtinId="0"/>
    <cellStyle name="Standard 2" xfId="2"/>
    <cellStyle name="Standard 2 2" xfId="21"/>
    <cellStyle name="Standard 2 3" xfId="22"/>
    <cellStyle name="Standard 3" xfId="23"/>
    <cellStyle name="Standard 4" xfId="24"/>
    <cellStyle name="Standard 5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009100\AppData\Local\Microsoft\Windows\Temporary%20Internet%20Files\Content.Outlook\L9J311B4\2016.01.%20Versorgungsbez&#252;ge%202017%20bis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009100\AppData\Local\Microsoft\Windows\Temporary%20Internet%20Files\Content.Outlook\L9J311B4\2016.01.20%20Versorgungsbez&#252;ge%202017%20bi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2017-2020"/>
      <sheetName val="Versempf 2017"/>
      <sheetName val="Versempf (bis 2020)"/>
      <sheetName val="ModR 2011"/>
      <sheetName val="ModR (Diff)"/>
      <sheetName val="Schule"/>
      <sheetName val="VE Schule"/>
      <sheetName val="Altersstruktur Schule"/>
      <sheetName val="Pensionen Schule"/>
      <sheetName val="2016"/>
      <sheetName val="2015"/>
      <sheetName val="HilfsrechnungEpl15"/>
    </sheetNames>
    <sheetDataSet>
      <sheetData sheetId="0">
        <row r="7">
          <cell r="D7">
            <v>0.9</v>
          </cell>
        </row>
      </sheetData>
      <sheetData sheetId="1">
        <row r="8">
          <cell r="K8">
            <v>1.2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G9">
            <v>1120000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2017-2020"/>
      <sheetName val="Versempf 2017"/>
      <sheetName val="Versempf (bis 2020neu)"/>
      <sheetName val="Versempf (bis 2020)"/>
      <sheetName val="ModR 2011"/>
      <sheetName val="ModR (Diff)"/>
      <sheetName val="Schule"/>
      <sheetName val="VE Schule"/>
      <sheetName val="Altersstruktur Schule"/>
      <sheetName val="Pensionen Schule"/>
      <sheetName val="2000-2019"/>
      <sheetName val="2016 (neu)"/>
      <sheetName val="2016"/>
      <sheetName val="2015"/>
      <sheetName val="HilfsrechnungEpl15"/>
    </sheetNames>
    <sheetDataSet>
      <sheetData sheetId="0">
        <row r="7">
          <cell r="D7">
            <v>0.9</v>
          </cell>
          <cell r="E7">
            <v>1.1000000000000001</v>
          </cell>
        </row>
        <row r="8">
          <cell r="D8">
            <v>0.9</v>
          </cell>
          <cell r="E8">
            <v>1.1000000000000001</v>
          </cell>
        </row>
        <row r="9">
          <cell r="D9">
            <v>0.9</v>
          </cell>
          <cell r="E9">
            <v>1.1000000000000001</v>
          </cell>
        </row>
        <row r="10">
          <cell r="D10">
            <v>2.6</v>
          </cell>
          <cell r="E10">
            <v>3.4</v>
          </cell>
        </row>
        <row r="11">
          <cell r="D11">
            <v>1.6</v>
          </cell>
          <cell r="E11">
            <v>1.7</v>
          </cell>
        </row>
        <row r="12">
          <cell r="D12">
            <v>0</v>
          </cell>
          <cell r="E12">
            <v>0</v>
          </cell>
        </row>
        <row r="13">
          <cell r="D13">
            <v>0.9</v>
          </cell>
          <cell r="E13">
            <v>1.1000000000000001</v>
          </cell>
        </row>
        <row r="14">
          <cell r="D14">
            <v>4.3</v>
          </cell>
          <cell r="E14">
            <v>3.9</v>
          </cell>
        </row>
        <row r="15">
          <cell r="D15">
            <v>0.5</v>
          </cell>
          <cell r="E15">
            <v>0.7</v>
          </cell>
        </row>
        <row r="17">
          <cell r="D17">
            <v>0</v>
          </cell>
          <cell r="E17">
            <v>0</v>
          </cell>
        </row>
        <row r="18">
          <cell r="D18">
            <v>0.9</v>
          </cell>
          <cell r="E18">
            <v>1.1000000000000001</v>
          </cell>
        </row>
        <row r="19">
          <cell r="D19">
            <v>0.9</v>
          </cell>
          <cell r="E19">
            <v>1.1000000000000001</v>
          </cell>
        </row>
        <row r="20">
          <cell r="D20">
            <v>0.9</v>
          </cell>
          <cell r="E20">
            <v>1.1000000000000001</v>
          </cell>
        </row>
        <row r="21">
          <cell r="D21">
            <v>0</v>
          </cell>
          <cell r="E21">
            <v>0</v>
          </cell>
        </row>
        <row r="22">
          <cell r="D22">
            <v>0.9</v>
          </cell>
          <cell r="E22">
            <v>1.1000000000000001</v>
          </cell>
        </row>
        <row r="23">
          <cell r="D23">
            <v>3.2</v>
          </cell>
          <cell r="E23">
            <v>3.9</v>
          </cell>
        </row>
        <row r="24">
          <cell r="D24">
            <v>0.9</v>
          </cell>
          <cell r="E24">
            <v>1.1000000000000001</v>
          </cell>
        </row>
        <row r="25">
          <cell r="D25">
            <v>0.9</v>
          </cell>
          <cell r="E25">
            <v>1.1000000000000001</v>
          </cell>
        </row>
        <row r="26">
          <cell r="D26">
            <v>0</v>
          </cell>
          <cell r="E26">
            <v>0</v>
          </cell>
        </row>
      </sheetData>
      <sheetData sheetId="1"/>
      <sheetData sheetId="2"/>
      <sheetData sheetId="3">
        <row r="7">
          <cell r="N7">
            <v>47</v>
          </cell>
          <cell r="P7">
            <v>47.944652999999988</v>
          </cell>
        </row>
        <row r="8">
          <cell r="N8">
            <v>116</v>
          </cell>
          <cell r="P8">
            <v>118.33148399999997</v>
          </cell>
        </row>
        <row r="9">
          <cell r="N9">
            <v>3928</v>
          </cell>
          <cell r="P9">
            <v>4006.948871999999</v>
          </cell>
        </row>
        <row r="10">
          <cell r="N10">
            <v>26518</v>
          </cell>
          <cell r="P10">
            <v>28132.521912</v>
          </cell>
        </row>
        <row r="11">
          <cell r="N11">
            <v>18360</v>
          </cell>
          <cell r="P11">
            <v>18970.873920000002</v>
          </cell>
        </row>
        <row r="12">
          <cell r="N12">
            <v>0</v>
          </cell>
          <cell r="P12">
            <v>0</v>
          </cell>
        </row>
        <row r="13">
          <cell r="N13">
            <v>952</v>
          </cell>
          <cell r="P13">
            <v>971.13424799999973</v>
          </cell>
        </row>
        <row r="14">
          <cell r="N14">
            <v>116022</v>
          </cell>
          <cell r="P14">
            <v>125730.37289399999</v>
          </cell>
        </row>
        <row r="15">
          <cell r="N15">
            <v>9908</v>
          </cell>
          <cell r="P15">
            <v>10027.242779999999</v>
          </cell>
        </row>
        <row r="16">
          <cell r="N16">
            <v>1016</v>
          </cell>
          <cell r="P16">
            <v>1016</v>
          </cell>
        </row>
        <row r="17">
          <cell r="N17">
            <v>0</v>
          </cell>
          <cell r="P17">
            <v>0</v>
          </cell>
        </row>
        <row r="18">
          <cell r="N18">
            <v>254</v>
          </cell>
          <cell r="P18">
            <v>259.10514599999999</v>
          </cell>
        </row>
        <row r="19">
          <cell r="N19">
            <v>613</v>
          </cell>
          <cell r="P19">
            <v>625.32068699999991</v>
          </cell>
        </row>
        <row r="20">
          <cell r="N20">
            <v>903</v>
          </cell>
          <cell r="P20">
            <v>921.14939699999991</v>
          </cell>
        </row>
        <row r="21">
          <cell r="N21">
            <v>0</v>
          </cell>
          <cell r="P21">
            <v>0</v>
          </cell>
        </row>
        <row r="22">
          <cell r="N22">
            <v>877</v>
          </cell>
          <cell r="P22">
            <v>894.62682299999983</v>
          </cell>
        </row>
        <row r="23">
          <cell r="N23">
            <v>12281</v>
          </cell>
          <cell r="P23">
            <v>13168.277688</v>
          </cell>
        </row>
        <row r="24">
          <cell r="N24">
            <v>262</v>
          </cell>
          <cell r="P24">
            <v>267.26593799999989</v>
          </cell>
        </row>
        <row r="25">
          <cell r="N25">
            <v>814</v>
          </cell>
          <cell r="P25">
            <v>830.36058599999978</v>
          </cell>
        </row>
        <row r="26">
          <cell r="N26">
            <v>4</v>
          </cell>
          <cell r="P26">
            <v>4</v>
          </cell>
        </row>
        <row r="27">
          <cell r="N27">
            <v>25</v>
          </cell>
          <cell r="P27">
            <v>27</v>
          </cell>
        </row>
        <row r="28">
          <cell r="N28">
            <v>36</v>
          </cell>
          <cell r="P28">
            <v>36</v>
          </cell>
        </row>
        <row r="29">
          <cell r="N29">
            <v>20</v>
          </cell>
          <cell r="P29">
            <v>20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5"/>
  <sheetViews>
    <sheetView view="pageLayout" zoomScaleNormal="100" workbookViewId="0"/>
  </sheetViews>
  <sheetFormatPr baseColWidth="10" defaultRowHeight="12.75" x14ac:dyDescent="0.2"/>
  <cols>
    <col min="1" max="2" width="10.7109375" customWidth="1"/>
    <col min="3" max="3" width="24.7109375" customWidth="1"/>
    <col min="4" max="7" width="10.7109375" customWidth="1"/>
    <col min="8" max="8" width="16.7109375" hidden="1" customWidth="1"/>
    <col min="9" max="9" width="20.7109375" hidden="1" customWidth="1"/>
    <col min="10" max="10" width="24.7109375" customWidth="1"/>
    <col min="11" max="13" width="0" hidden="1" customWidth="1"/>
    <col min="14" max="15" width="9.7109375" hidden="1" customWidth="1"/>
    <col min="17" max="17" width="14.42578125" bestFit="1" customWidth="1"/>
  </cols>
  <sheetData>
    <row r="1" spans="1:15" ht="20.25" x14ac:dyDescent="0.3">
      <c r="A1" s="1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N1" s="4"/>
      <c r="O1" s="4"/>
    </row>
    <row r="2" spans="1:15" s="8" customFormat="1" ht="12" customHeight="1" x14ac:dyDescent="0.2">
      <c r="A2" s="5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6">
        <v>7</v>
      </c>
      <c r="H2" s="6">
        <v>8</v>
      </c>
      <c r="I2" s="6">
        <v>8</v>
      </c>
      <c r="J2" s="7">
        <v>8</v>
      </c>
      <c r="K2" s="6">
        <v>14</v>
      </c>
      <c r="L2" s="7">
        <v>15</v>
      </c>
      <c r="M2" s="6">
        <v>14</v>
      </c>
      <c r="N2" s="6">
        <v>10</v>
      </c>
      <c r="O2" s="7">
        <v>11</v>
      </c>
    </row>
    <row r="3" spans="1:15" s="8" customFormat="1" ht="12" customHeight="1" x14ac:dyDescent="0.2">
      <c r="A3" s="9"/>
      <c r="B3" s="10"/>
      <c r="C3" s="73" t="s">
        <v>0</v>
      </c>
      <c r="D3" s="125" t="s">
        <v>1</v>
      </c>
      <c r="E3" s="126"/>
      <c r="F3" s="125" t="s">
        <v>2</v>
      </c>
      <c r="G3" s="126"/>
      <c r="H3" s="74"/>
      <c r="I3" s="11"/>
      <c r="J3" s="12"/>
      <c r="K3" s="127" t="s">
        <v>3</v>
      </c>
      <c r="L3" s="126"/>
      <c r="M3" s="75" t="s">
        <v>4</v>
      </c>
      <c r="N3" s="125" t="s">
        <v>3</v>
      </c>
      <c r="O3" s="126"/>
    </row>
    <row r="4" spans="1:15" s="8" customFormat="1" ht="12" customHeight="1" x14ac:dyDescent="0.2">
      <c r="A4" s="13"/>
      <c r="B4" s="13"/>
      <c r="C4" s="14" t="s">
        <v>5</v>
      </c>
      <c r="D4" s="122" t="s">
        <v>6</v>
      </c>
      <c r="E4" s="123"/>
      <c r="F4" s="122" t="s">
        <v>0</v>
      </c>
      <c r="G4" s="123"/>
      <c r="H4" s="74"/>
      <c r="I4" s="15"/>
      <c r="J4" s="12" t="s">
        <v>7</v>
      </c>
      <c r="K4" s="128" t="s">
        <v>0</v>
      </c>
      <c r="L4" s="129"/>
      <c r="M4" s="75" t="s">
        <v>8</v>
      </c>
      <c r="N4" s="130" t="s">
        <v>0</v>
      </c>
      <c r="O4" s="129"/>
    </row>
    <row r="5" spans="1:15" s="8" customFormat="1" ht="12" customHeight="1" x14ac:dyDescent="0.2">
      <c r="A5" s="14" t="s">
        <v>9</v>
      </c>
      <c r="B5" s="14" t="s">
        <v>10</v>
      </c>
      <c r="C5" s="14" t="s">
        <v>11</v>
      </c>
      <c r="D5" s="120" t="s">
        <v>12</v>
      </c>
      <c r="E5" s="121"/>
      <c r="F5" s="122" t="s">
        <v>13</v>
      </c>
      <c r="G5" s="123"/>
      <c r="H5" s="14" t="s">
        <v>50</v>
      </c>
      <c r="I5" s="14" t="s">
        <v>7</v>
      </c>
      <c r="J5" s="12" t="s">
        <v>14</v>
      </c>
      <c r="K5" s="124" t="s">
        <v>15</v>
      </c>
      <c r="L5" s="123"/>
      <c r="M5" s="76" t="s">
        <v>0</v>
      </c>
      <c r="N5" s="122" t="s">
        <v>15</v>
      </c>
      <c r="O5" s="123"/>
    </row>
    <row r="6" spans="1:15" s="8" customFormat="1" ht="12" customHeight="1" thickBot="1" x14ac:dyDescent="0.25">
      <c r="A6" s="16"/>
      <c r="B6" s="16"/>
      <c r="C6" s="17" t="s">
        <v>16</v>
      </c>
      <c r="D6" s="18">
        <v>2016</v>
      </c>
      <c r="E6" s="19">
        <v>2017</v>
      </c>
      <c r="F6" s="19">
        <v>2016</v>
      </c>
      <c r="G6" s="19">
        <v>2017</v>
      </c>
      <c r="H6" s="19" t="s">
        <v>16</v>
      </c>
      <c r="I6" s="19" t="s">
        <v>16</v>
      </c>
      <c r="J6" s="20" t="s">
        <v>16</v>
      </c>
      <c r="K6" s="21">
        <v>2011</v>
      </c>
      <c r="L6" s="22">
        <v>2013</v>
      </c>
      <c r="M6" s="23" t="s">
        <v>17</v>
      </c>
      <c r="N6" s="24">
        <v>2012</v>
      </c>
      <c r="O6" s="22">
        <v>2014</v>
      </c>
    </row>
    <row r="7" spans="1:15" ht="12.75" customHeight="1" x14ac:dyDescent="0.2">
      <c r="A7" s="25" t="s">
        <v>18</v>
      </c>
      <c r="B7" s="25" t="s">
        <v>19</v>
      </c>
      <c r="C7" s="77">
        <v>1776394</v>
      </c>
      <c r="D7" s="26">
        <v>0.9</v>
      </c>
      <c r="E7" s="27">
        <v>1.1000000000000001</v>
      </c>
      <c r="F7" s="28">
        <v>2.8849999999999998</v>
      </c>
      <c r="G7" s="29">
        <v>0</v>
      </c>
      <c r="H7" s="30">
        <f>C7+C7*D7/100+(C7+C7*D7/100)*F7/100</f>
        <v>1844091.7536021001</v>
      </c>
      <c r="I7" s="31">
        <f>H7+H7*G7/100+(H7+H7*G7/100)*E7/100</f>
        <v>1864376.7628917231</v>
      </c>
      <c r="J7" s="81">
        <f>ROUNDUP(I7,-2)</f>
        <v>1864400</v>
      </c>
      <c r="K7" s="32">
        <v>35</v>
      </c>
      <c r="L7" s="33">
        <f t="shared" ref="L7:L26" si="0">(K7+K7*D7/100)+E7/100*(K7+K7*D7/100)</f>
        <v>35.703464999999994</v>
      </c>
      <c r="M7" s="34">
        <f>L7-K7</f>
        <v>0.70346499999999423</v>
      </c>
      <c r="N7" s="30">
        <v>40</v>
      </c>
      <c r="O7" s="33">
        <f>(N7+N7*D7/100)+E7/100*(N7+N7*D7/100)</f>
        <v>40.803959999999996</v>
      </c>
    </row>
    <row r="8" spans="1:15" ht="12.75" customHeight="1" x14ac:dyDescent="0.2">
      <c r="A8" s="25" t="s">
        <v>20</v>
      </c>
      <c r="B8" s="25" t="s">
        <v>19</v>
      </c>
      <c r="C8" s="78">
        <v>5274363</v>
      </c>
      <c r="D8" s="26">
        <v>0.9</v>
      </c>
      <c r="E8" s="27">
        <v>1.1000000000000001</v>
      </c>
      <c r="F8" s="28">
        <v>2.8849999999999998</v>
      </c>
      <c r="G8" s="29">
        <v>0</v>
      </c>
      <c r="H8" s="30">
        <f t="shared" ref="H8:H26" si="1">C8+C8*D8/100+(C8+C8*D8/100)*F8/100</f>
        <v>5475367.1279029502</v>
      </c>
      <c r="I8" s="31">
        <f t="shared" ref="I8:I26" si="2">H8+H8*G8/100+(H8+H8*G8/100)*E8/100</f>
        <v>5535596.1663098829</v>
      </c>
      <c r="J8" s="82">
        <f t="shared" ref="J8:J27" si="3">ROUNDUP(I8,-2)</f>
        <v>5535600</v>
      </c>
      <c r="K8" s="32">
        <v>102</v>
      </c>
      <c r="L8" s="33">
        <f t="shared" si="0"/>
        <v>104.05009800000001</v>
      </c>
      <c r="M8" s="34">
        <f>L8-K8</f>
        <v>2.0500980000000055</v>
      </c>
      <c r="N8" s="30">
        <v>104</v>
      </c>
      <c r="O8" s="33">
        <f t="shared" ref="O8:O26" si="4">(N8+N8*D8/100)+E8/100*(N8+N8*D8/100)</f>
        <v>106.09029600000001</v>
      </c>
    </row>
    <row r="9" spans="1:15" ht="12.75" customHeight="1" x14ac:dyDescent="0.2">
      <c r="A9" s="25" t="s">
        <v>21</v>
      </c>
      <c r="B9" s="25" t="s">
        <v>19</v>
      </c>
      <c r="C9" s="78">
        <v>141576846</v>
      </c>
      <c r="D9" s="26">
        <v>0.9</v>
      </c>
      <c r="E9" s="27">
        <v>1.1000000000000001</v>
      </c>
      <c r="F9" s="28">
        <v>2.8849999999999998</v>
      </c>
      <c r="G9" s="29">
        <v>0</v>
      </c>
      <c r="H9" s="30">
        <f t="shared" si="1"/>
        <v>146972290.04916388</v>
      </c>
      <c r="I9" s="31">
        <f t="shared" si="2"/>
        <v>148588985.23970467</v>
      </c>
      <c r="J9" s="82">
        <f t="shared" si="3"/>
        <v>148589000</v>
      </c>
      <c r="K9" s="32">
        <v>3694</v>
      </c>
      <c r="L9" s="33">
        <f t="shared" si="0"/>
        <v>3768.2457060000002</v>
      </c>
      <c r="M9" s="34">
        <f>L9-K9</f>
        <v>74.245706000000155</v>
      </c>
      <c r="N9" s="30">
        <v>3760</v>
      </c>
      <c r="O9" s="33">
        <f t="shared" si="4"/>
        <v>3835.57224</v>
      </c>
    </row>
    <row r="10" spans="1:15" ht="12.75" customHeight="1" x14ac:dyDescent="0.2">
      <c r="A10" s="25" t="s">
        <v>22</v>
      </c>
      <c r="B10" s="25" t="s">
        <v>19</v>
      </c>
      <c r="C10" s="78">
        <v>762212862</v>
      </c>
      <c r="D10" s="26">
        <v>2.6</v>
      </c>
      <c r="E10" s="27">
        <v>3.4</v>
      </c>
      <c r="F10" s="28">
        <v>2.8849999999999998</v>
      </c>
      <c r="G10" s="29">
        <v>0</v>
      </c>
      <c r="H10" s="30">
        <f t="shared" si="1"/>
        <v>804591973.34848619</v>
      </c>
      <c r="I10" s="31">
        <f t="shared" si="2"/>
        <v>831948100.44233477</v>
      </c>
      <c r="J10" s="82">
        <f t="shared" si="3"/>
        <v>831948200</v>
      </c>
      <c r="K10" s="32">
        <v>25551</v>
      </c>
      <c r="L10" s="33">
        <f t="shared" si="0"/>
        <v>27106.647084</v>
      </c>
      <c r="M10" s="34">
        <f>L10-K10</f>
        <v>1555.6470840000002</v>
      </c>
      <c r="N10" s="30">
        <v>25366</v>
      </c>
      <c r="O10" s="33">
        <f t="shared" si="4"/>
        <v>26910.383544</v>
      </c>
    </row>
    <row r="11" spans="1:15" ht="12.75" customHeight="1" x14ac:dyDescent="0.2">
      <c r="A11" s="25" t="s">
        <v>23</v>
      </c>
      <c r="B11" s="25" t="s">
        <v>19</v>
      </c>
      <c r="C11" s="78">
        <v>560649338</v>
      </c>
      <c r="D11" s="26">
        <v>1.6</v>
      </c>
      <c r="E11" s="27">
        <v>1.7</v>
      </c>
      <c r="F11" s="28">
        <v>2.8849999999999998</v>
      </c>
      <c r="G11" s="29">
        <v>0</v>
      </c>
      <c r="H11" s="30">
        <f t="shared" si="1"/>
        <v>586053256.54372084</v>
      </c>
      <c r="I11" s="31">
        <f t="shared" si="2"/>
        <v>596016161.90496409</v>
      </c>
      <c r="J11" s="82">
        <f t="shared" si="3"/>
        <v>596016200</v>
      </c>
      <c r="K11" s="32">
        <v>16395</v>
      </c>
      <c r="L11" s="33">
        <f t="shared" si="0"/>
        <v>16940.494439999999</v>
      </c>
      <c r="M11" s="34">
        <f>L11-K11</f>
        <v>545.49443999999858</v>
      </c>
      <c r="N11" s="30">
        <v>16730</v>
      </c>
      <c r="O11" s="33">
        <f t="shared" si="4"/>
        <v>17286.64056</v>
      </c>
    </row>
    <row r="12" spans="1:15" ht="12.75" customHeight="1" x14ac:dyDescent="0.2">
      <c r="A12" s="25" t="s">
        <v>24</v>
      </c>
      <c r="B12" s="25" t="s">
        <v>25</v>
      </c>
      <c r="C12" s="78">
        <v>3783478</v>
      </c>
      <c r="D12" s="26">
        <v>0</v>
      </c>
      <c r="E12" s="27">
        <v>0</v>
      </c>
      <c r="F12" s="28">
        <v>2.8849999999999998</v>
      </c>
      <c r="G12" s="29">
        <v>0</v>
      </c>
      <c r="H12" s="30">
        <f t="shared" si="1"/>
        <v>3892631.3402999998</v>
      </c>
      <c r="I12" s="31">
        <f t="shared" si="2"/>
        <v>3892631.3402999998</v>
      </c>
      <c r="J12" s="82">
        <f t="shared" si="3"/>
        <v>3892700</v>
      </c>
      <c r="K12" s="35">
        <v>0</v>
      </c>
      <c r="L12" s="33">
        <f t="shared" si="0"/>
        <v>0</v>
      </c>
      <c r="M12" s="34"/>
      <c r="N12" s="36">
        <v>0</v>
      </c>
      <c r="O12" s="33">
        <f t="shared" si="4"/>
        <v>0</v>
      </c>
    </row>
    <row r="13" spans="1:15" ht="12.75" customHeight="1" x14ac:dyDescent="0.2">
      <c r="A13" s="25" t="s">
        <v>26</v>
      </c>
      <c r="B13" s="25" t="s">
        <v>19</v>
      </c>
      <c r="C13" s="78">
        <v>41502630</v>
      </c>
      <c r="D13" s="26">
        <v>0.9</v>
      </c>
      <c r="E13" s="27">
        <v>1.1000000000000001</v>
      </c>
      <c r="F13" s="28">
        <v>2.8849999999999998</v>
      </c>
      <c r="G13" s="29">
        <v>0</v>
      </c>
      <c r="H13" s="30">
        <f t="shared" si="1"/>
        <v>43084280.703379504</v>
      </c>
      <c r="I13" s="31">
        <f t="shared" si="2"/>
        <v>43558207.791116677</v>
      </c>
      <c r="J13" s="82">
        <f t="shared" si="3"/>
        <v>43558300</v>
      </c>
      <c r="K13" s="32">
        <v>907</v>
      </c>
      <c r="L13" s="33">
        <f t="shared" si="0"/>
        <v>925.22979299999997</v>
      </c>
      <c r="M13" s="34">
        <f t="shared" ref="M13:M25" si="5">L13-K13</f>
        <v>18.229792999999972</v>
      </c>
      <c r="N13" s="30">
        <v>915</v>
      </c>
      <c r="O13" s="33">
        <f t="shared" si="4"/>
        <v>933.39058499999999</v>
      </c>
    </row>
    <row r="14" spans="1:15" ht="12.75" customHeight="1" x14ac:dyDescent="0.2">
      <c r="A14" s="25" t="s">
        <v>27</v>
      </c>
      <c r="B14" s="25" t="s">
        <v>19</v>
      </c>
      <c r="C14" s="78">
        <v>3971096661</v>
      </c>
      <c r="D14" s="26">
        <v>4.3</v>
      </c>
      <c r="E14" s="27">
        <v>3.9</v>
      </c>
      <c r="F14" s="28">
        <v>2.8849999999999998</v>
      </c>
      <c r="G14" s="29">
        <v>0</v>
      </c>
      <c r="H14" s="30">
        <f t="shared" si="1"/>
        <v>4261346300.0556536</v>
      </c>
      <c r="I14" s="31">
        <f t="shared" si="2"/>
        <v>4427538805.7578239</v>
      </c>
      <c r="J14" s="82">
        <f t="shared" si="3"/>
        <v>4427538900</v>
      </c>
      <c r="K14" s="32">
        <v>93158</v>
      </c>
      <c r="L14" s="33">
        <f t="shared" si="0"/>
        <v>100953.18196599999</v>
      </c>
      <c r="M14" s="34">
        <f t="shared" si="5"/>
        <v>7795.1819659999892</v>
      </c>
      <c r="N14" s="30">
        <f>95442+156+189</f>
        <v>95787</v>
      </c>
      <c r="O14" s="33">
        <f t="shared" si="4"/>
        <v>103802.16879900001</v>
      </c>
    </row>
    <row r="15" spans="1:15" ht="12.75" customHeight="1" x14ac:dyDescent="0.2">
      <c r="A15" s="25" t="s">
        <v>28</v>
      </c>
      <c r="B15" s="25" t="s">
        <v>29</v>
      </c>
      <c r="C15" s="78">
        <v>423244192</v>
      </c>
      <c r="D15" s="26">
        <v>0.5</v>
      </c>
      <c r="E15" s="27">
        <v>0.7</v>
      </c>
      <c r="F15" s="28">
        <v>2.8849999999999998</v>
      </c>
      <c r="G15" s="29">
        <v>0</v>
      </c>
      <c r="H15" s="30">
        <f t="shared" si="1"/>
        <v>437632060.873896</v>
      </c>
      <c r="I15" s="31">
        <f t="shared" si="2"/>
        <v>440695485.3000133</v>
      </c>
      <c r="J15" s="82">
        <f t="shared" si="3"/>
        <v>440695500</v>
      </c>
      <c r="K15" s="32">
        <v>9136</v>
      </c>
      <c r="L15" s="33">
        <f t="shared" si="0"/>
        <v>9245.9517599999999</v>
      </c>
      <c r="M15" s="34">
        <f t="shared" si="5"/>
        <v>109.95175999999992</v>
      </c>
      <c r="N15" s="30">
        <f>10458-1284</f>
        <v>9174</v>
      </c>
      <c r="O15" s="33">
        <f t="shared" si="4"/>
        <v>9284.409090000001</v>
      </c>
    </row>
    <row r="16" spans="1:15" ht="12.75" customHeight="1" x14ac:dyDescent="0.2">
      <c r="A16" s="25"/>
      <c r="B16" s="25" t="s">
        <v>30</v>
      </c>
      <c r="C16" s="78">
        <v>84261980</v>
      </c>
      <c r="D16" s="26">
        <v>0</v>
      </c>
      <c r="E16" s="27">
        <v>0</v>
      </c>
      <c r="F16" s="28">
        <v>2.8849999999999998</v>
      </c>
      <c r="G16" s="29">
        <v>0</v>
      </c>
      <c r="H16" s="30">
        <f t="shared" si="1"/>
        <v>86692938.122999996</v>
      </c>
      <c r="I16" s="31">
        <f t="shared" si="2"/>
        <v>86692938.122999996</v>
      </c>
      <c r="J16" s="82">
        <f t="shared" si="3"/>
        <v>86693000</v>
      </c>
      <c r="K16" s="32"/>
      <c r="L16" s="33"/>
      <c r="M16" s="34"/>
      <c r="N16" s="30"/>
      <c r="O16" s="33"/>
    </row>
    <row r="17" spans="1:17" ht="12.75" customHeight="1" x14ac:dyDescent="0.2">
      <c r="A17" s="25"/>
      <c r="B17" s="25" t="s">
        <v>31</v>
      </c>
      <c r="C17" s="78">
        <v>679771</v>
      </c>
      <c r="D17" s="26">
        <v>0</v>
      </c>
      <c r="E17" s="27">
        <v>0</v>
      </c>
      <c r="F17" s="28">
        <v>2.8849999999999998</v>
      </c>
      <c r="G17" s="29">
        <v>0</v>
      </c>
      <c r="H17" s="30">
        <f t="shared" si="1"/>
        <v>699382.39335000003</v>
      </c>
      <c r="I17" s="31">
        <f t="shared" si="2"/>
        <v>699382.39335000003</v>
      </c>
      <c r="J17" s="82">
        <f t="shared" si="3"/>
        <v>699400</v>
      </c>
      <c r="K17" s="32">
        <v>0</v>
      </c>
      <c r="L17" s="33">
        <f t="shared" si="0"/>
        <v>0</v>
      </c>
      <c r="M17" s="34">
        <f t="shared" si="5"/>
        <v>0</v>
      </c>
      <c r="N17" s="30">
        <v>0</v>
      </c>
      <c r="O17" s="33">
        <f t="shared" si="4"/>
        <v>0</v>
      </c>
    </row>
    <row r="18" spans="1:17" ht="12.75" customHeight="1" x14ac:dyDescent="0.2">
      <c r="A18" s="25" t="s">
        <v>32</v>
      </c>
      <c r="B18" s="25" t="s">
        <v>19</v>
      </c>
      <c r="C18" s="78">
        <v>10830071</v>
      </c>
      <c r="D18" s="26">
        <v>0.9</v>
      </c>
      <c r="E18" s="27">
        <v>1.1000000000000001</v>
      </c>
      <c r="F18" s="28">
        <v>2.8849999999999998</v>
      </c>
      <c r="G18" s="29">
        <v>0</v>
      </c>
      <c r="H18" s="30">
        <f t="shared" si="1"/>
        <v>11242801.21528515</v>
      </c>
      <c r="I18" s="31">
        <f t="shared" si="2"/>
        <v>11366472.028653286</v>
      </c>
      <c r="J18" s="82">
        <f t="shared" si="3"/>
        <v>11366500</v>
      </c>
      <c r="K18" s="32">
        <v>285</v>
      </c>
      <c r="L18" s="33">
        <f t="shared" si="0"/>
        <v>290.72821499999998</v>
      </c>
      <c r="M18" s="34">
        <f t="shared" si="5"/>
        <v>5.7282149999999774</v>
      </c>
      <c r="N18" s="30">
        <v>286</v>
      </c>
      <c r="O18" s="33">
        <f t="shared" si="4"/>
        <v>291.74831399999999</v>
      </c>
    </row>
    <row r="19" spans="1:17" ht="12.75" customHeight="1" x14ac:dyDescent="0.2">
      <c r="A19" s="25" t="s">
        <v>33</v>
      </c>
      <c r="B19" s="25" t="s">
        <v>19</v>
      </c>
      <c r="C19" s="78">
        <v>24356785</v>
      </c>
      <c r="D19" s="26">
        <v>0.9</v>
      </c>
      <c r="E19" s="27">
        <v>1.1000000000000001</v>
      </c>
      <c r="F19" s="28">
        <v>2.8849999999999998</v>
      </c>
      <c r="G19" s="29">
        <v>0</v>
      </c>
      <c r="H19" s="30">
        <f t="shared" si="1"/>
        <v>25285013.551475253</v>
      </c>
      <c r="I19" s="31">
        <f t="shared" si="2"/>
        <v>25563148.700541481</v>
      </c>
      <c r="J19" s="82">
        <f t="shared" si="3"/>
        <v>25563200</v>
      </c>
      <c r="K19" s="32"/>
      <c r="L19" s="33"/>
      <c r="M19" s="34"/>
      <c r="N19" s="30">
        <v>553</v>
      </c>
      <c r="O19" s="33">
        <f t="shared" si="4"/>
        <v>564.11474699999997</v>
      </c>
    </row>
    <row r="20" spans="1:17" ht="12.75" customHeight="1" x14ac:dyDescent="0.2">
      <c r="A20" s="25" t="s">
        <v>34</v>
      </c>
      <c r="B20" s="25" t="s">
        <v>19</v>
      </c>
      <c r="C20" s="78">
        <v>33806822</v>
      </c>
      <c r="D20" s="26">
        <v>0.9</v>
      </c>
      <c r="E20" s="27">
        <v>1.1000000000000001</v>
      </c>
      <c r="F20" s="28">
        <v>2.8849999999999998</v>
      </c>
      <c r="G20" s="29">
        <v>0</v>
      </c>
      <c r="H20" s="30">
        <f t="shared" si="1"/>
        <v>35095188.154032305</v>
      </c>
      <c r="I20" s="31">
        <f t="shared" si="2"/>
        <v>35481235.22372666</v>
      </c>
      <c r="J20" s="82">
        <f t="shared" si="3"/>
        <v>35481300</v>
      </c>
      <c r="K20" s="32">
        <v>886</v>
      </c>
      <c r="L20" s="33">
        <f t="shared" si="0"/>
        <v>903.80771400000003</v>
      </c>
      <c r="M20" s="34">
        <f t="shared" si="5"/>
        <v>17.807714000000033</v>
      </c>
      <c r="N20" s="30">
        <v>904</v>
      </c>
      <c r="O20" s="33">
        <f t="shared" si="4"/>
        <v>922.16949599999998</v>
      </c>
    </row>
    <row r="21" spans="1:17" ht="12.75" customHeight="1" x14ac:dyDescent="0.2">
      <c r="A21" s="25"/>
      <c r="B21" s="25" t="s">
        <v>35</v>
      </c>
      <c r="C21" s="78">
        <v>30629</v>
      </c>
      <c r="D21" s="26">
        <v>0</v>
      </c>
      <c r="E21" s="27">
        <v>0</v>
      </c>
      <c r="F21" s="28">
        <v>2.8849999999999998</v>
      </c>
      <c r="G21" s="29">
        <v>0</v>
      </c>
      <c r="H21" s="30">
        <f t="shared" si="1"/>
        <v>31512.646649999999</v>
      </c>
      <c r="I21" s="31">
        <f t="shared" si="2"/>
        <v>31512.646649999999</v>
      </c>
      <c r="J21" s="82">
        <f t="shared" si="3"/>
        <v>31600</v>
      </c>
      <c r="K21" s="32">
        <v>0</v>
      </c>
      <c r="L21" s="33">
        <f t="shared" si="0"/>
        <v>0</v>
      </c>
      <c r="M21" s="34">
        <f t="shared" si="5"/>
        <v>0</v>
      </c>
      <c r="N21" s="30">
        <v>0</v>
      </c>
      <c r="O21" s="33">
        <f t="shared" si="4"/>
        <v>0</v>
      </c>
    </row>
    <row r="22" spans="1:17" ht="12.75" customHeight="1" x14ac:dyDescent="0.2">
      <c r="A22" s="37" t="s">
        <v>36</v>
      </c>
      <c r="B22" s="37" t="s">
        <v>29</v>
      </c>
      <c r="C22" s="78">
        <v>27729857</v>
      </c>
      <c r="D22" s="26">
        <v>0.9</v>
      </c>
      <c r="E22" s="27">
        <v>1.1000000000000001</v>
      </c>
      <c r="F22" s="28">
        <v>2.8849999999999998</v>
      </c>
      <c r="G22" s="29">
        <v>0</v>
      </c>
      <c r="H22" s="30">
        <f t="shared" si="1"/>
        <v>28786632.144820049</v>
      </c>
      <c r="I22" s="31">
        <f t="shared" si="2"/>
        <v>29103285.098413069</v>
      </c>
      <c r="J22" s="82">
        <f t="shared" si="3"/>
        <v>29103300</v>
      </c>
      <c r="K22" s="38">
        <f>926+144</f>
        <v>1070</v>
      </c>
      <c r="L22" s="33">
        <f t="shared" si="0"/>
        <v>1091.50593</v>
      </c>
      <c r="M22" s="39">
        <f t="shared" si="5"/>
        <v>21.505930000000035</v>
      </c>
      <c r="N22" s="40">
        <v>900</v>
      </c>
      <c r="O22" s="33">
        <f t="shared" si="4"/>
        <v>918.08910000000003</v>
      </c>
    </row>
    <row r="23" spans="1:17" ht="12.75" customHeight="1" x14ac:dyDescent="0.2">
      <c r="A23" s="25" t="s">
        <v>37</v>
      </c>
      <c r="B23" s="25" t="s">
        <v>19</v>
      </c>
      <c r="C23" s="78">
        <v>373319641</v>
      </c>
      <c r="D23" s="26">
        <v>3.2</v>
      </c>
      <c r="E23" s="27">
        <v>3.9</v>
      </c>
      <c r="F23" s="28">
        <v>2.8849999999999998</v>
      </c>
      <c r="G23" s="29">
        <v>0</v>
      </c>
      <c r="H23" s="30">
        <f t="shared" si="1"/>
        <v>396380789.84742123</v>
      </c>
      <c r="I23" s="31">
        <f t="shared" si="2"/>
        <v>411839640.65147066</v>
      </c>
      <c r="J23" s="82">
        <f t="shared" si="3"/>
        <v>411839700</v>
      </c>
      <c r="K23" s="32">
        <v>11123</v>
      </c>
      <c r="L23" s="33">
        <f t="shared" si="0"/>
        <v>11926.614503999999</v>
      </c>
      <c r="M23" s="34">
        <f t="shared" si="5"/>
        <v>803.61450399999922</v>
      </c>
      <c r="N23" s="30">
        <v>11494</v>
      </c>
      <c r="O23" s="33">
        <f t="shared" si="4"/>
        <v>12324.418512</v>
      </c>
    </row>
    <row r="24" spans="1:17" ht="12.75" customHeight="1" x14ac:dyDescent="0.2">
      <c r="A24" s="25" t="s">
        <v>38</v>
      </c>
      <c r="B24" s="25" t="s">
        <v>19</v>
      </c>
      <c r="C24" s="78">
        <v>10451587</v>
      </c>
      <c r="D24" s="26">
        <v>0.9</v>
      </c>
      <c r="E24" s="27">
        <v>1.1000000000000001</v>
      </c>
      <c r="F24" s="28">
        <v>2.8849999999999998</v>
      </c>
      <c r="G24" s="29">
        <v>0</v>
      </c>
      <c r="H24" s="30">
        <f t="shared" si="1"/>
        <v>10849893.322514549</v>
      </c>
      <c r="I24" s="31">
        <f t="shared" si="2"/>
        <v>10969242.149062209</v>
      </c>
      <c r="J24" s="82">
        <f t="shared" si="3"/>
        <v>10969300</v>
      </c>
      <c r="K24" s="32">
        <v>246</v>
      </c>
      <c r="L24" s="33">
        <f t="shared" si="0"/>
        <v>250.944354</v>
      </c>
      <c r="M24" s="34">
        <f t="shared" si="5"/>
        <v>4.9443540000000041</v>
      </c>
      <c r="N24" s="30">
        <v>244</v>
      </c>
      <c r="O24" s="33">
        <f t="shared" si="4"/>
        <v>248.904156</v>
      </c>
    </row>
    <row r="25" spans="1:17" ht="12.75" customHeight="1" x14ac:dyDescent="0.2">
      <c r="A25" s="25" t="s">
        <v>39</v>
      </c>
      <c r="B25" s="25" t="s">
        <v>19</v>
      </c>
      <c r="C25" s="78">
        <v>31508088</v>
      </c>
      <c r="D25" s="26">
        <v>0.9</v>
      </c>
      <c r="E25" s="27">
        <v>1.1000000000000001</v>
      </c>
      <c r="F25" s="28">
        <v>2.8849999999999998</v>
      </c>
      <c r="G25" s="29">
        <v>0</v>
      </c>
      <c r="H25" s="30">
        <f t="shared" si="1"/>
        <v>32708850.2058492</v>
      </c>
      <c r="I25" s="31">
        <f t="shared" si="2"/>
        <v>33068647.558113541</v>
      </c>
      <c r="J25" s="82">
        <f t="shared" si="3"/>
        <v>33068700</v>
      </c>
      <c r="K25" s="32">
        <f>548+812</f>
        <v>1360</v>
      </c>
      <c r="L25" s="33">
        <f t="shared" si="0"/>
        <v>1387.33464</v>
      </c>
      <c r="M25" s="34">
        <f t="shared" si="5"/>
        <v>27.334640000000036</v>
      </c>
      <c r="N25" s="30">
        <v>812</v>
      </c>
      <c r="O25" s="33">
        <f t="shared" si="4"/>
        <v>828.32038799999998</v>
      </c>
    </row>
    <row r="26" spans="1:17" ht="12.75" customHeight="1" x14ac:dyDescent="0.2">
      <c r="A26" s="25" t="s">
        <v>40</v>
      </c>
      <c r="B26" s="25" t="s">
        <v>41</v>
      </c>
      <c r="C26" s="78">
        <v>131691</v>
      </c>
      <c r="D26" s="26">
        <v>0</v>
      </c>
      <c r="E26" s="27">
        <v>0</v>
      </c>
      <c r="F26" s="28">
        <v>2.8849999999999998</v>
      </c>
      <c r="G26" s="29">
        <v>0</v>
      </c>
      <c r="H26" s="30">
        <f t="shared" si="1"/>
        <v>135490.28534999999</v>
      </c>
      <c r="I26" s="31">
        <f t="shared" si="2"/>
        <v>135490.28534999999</v>
      </c>
      <c r="J26" s="82">
        <f t="shared" si="3"/>
        <v>135500</v>
      </c>
      <c r="K26" s="32">
        <v>7</v>
      </c>
      <c r="L26" s="33">
        <f t="shared" si="0"/>
        <v>7</v>
      </c>
      <c r="M26" s="34"/>
      <c r="N26" s="30">
        <v>6</v>
      </c>
      <c r="O26" s="33">
        <f t="shared" si="4"/>
        <v>6</v>
      </c>
    </row>
    <row r="27" spans="1:17" ht="12.75" customHeight="1" x14ac:dyDescent="0.2">
      <c r="A27" s="37" t="s">
        <v>42</v>
      </c>
      <c r="B27" s="37" t="s">
        <v>29</v>
      </c>
      <c r="C27" s="78">
        <v>1070382</v>
      </c>
      <c r="D27" s="41"/>
      <c r="E27" s="41"/>
      <c r="F27" s="28"/>
      <c r="G27" s="28"/>
      <c r="H27" s="30">
        <v>480000</v>
      </c>
      <c r="I27" s="31">
        <f>[1]HilfsrechnungEpl15!G9</f>
        <v>1120000</v>
      </c>
      <c r="J27" s="82">
        <f t="shared" si="3"/>
        <v>1120000</v>
      </c>
      <c r="K27" s="38">
        <v>0</v>
      </c>
      <c r="L27" s="33">
        <v>7</v>
      </c>
      <c r="M27" s="39">
        <f>L27-K27</f>
        <v>7</v>
      </c>
      <c r="N27" s="40">
        <v>4</v>
      </c>
      <c r="O27" s="33">
        <v>16</v>
      </c>
    </row>
    <row r="28" spans="1:17" ht="12.75" customHeight="1" x14ac:dyDescent="0.2">
      <c r="A28" s="25" t="s">
        <v>43</v>
      </c>
      <c r="B28" s="25" t="s">
        <v>44</v>
      </c>
      <c r="C28" s="78">
        <v>2056311</v>
      </c>
      <c r="D28" s="42"/>
      <c r="E28" s="42"/>
      <c r="F28" s="42"/>
      <c r="G28" s="42"/>
      <c r="H28" s="43">
        <v>2300000</v>
      </c>
      <c r="I28" s="44">
        <v>2600000</v>
      </c>
      <c r="J28" s="82">
        <f>I28</f>
        <v>2600000</v>
      </c>
      <c r="K28" s="35">
        <v>35</v>
      </c>
      <c r="L28" s="33">
        <v>35</v>
      </c>
      <c r="M28" s="34">
        <f>L28-K28</f>
        <v>0</v>
      </c>
      <c r="N28" s="36">
        <v>34</v>
      </c>
      <c r="O28" s="33">
        <v>34</v>
      </c>
    </row>
    <row r="29" spans="1:17" ht="12.75" customHeight="1" thickBot="1" x14ac:dyDescent="0.25">
      <c r="A29" s="45"/>
      <c r="B29" s="46" t="s">
        <v>19</v>
      </c>
      <c r="C29" s="79">
        <v>837784</v>
      </c>
      <c r="D29" s="47"/>
      <c r="E29" s="47"/>
      <c r="F29" s="47"/>
      <c r="G29" s="47"/>
      <c r="H29" s="48">
        <v>700000</v>
      </c>
      <c r="I29" s="49">
        <v>1000000</v>
      </c>
      <c r="J29" s="83">
        <f>I29</f>
        <v>1000000</v>
      </c>
      <c r="K29" s="50">
        <v>17</v>
      </c>
      <c r="L29" s="33">
        <v>17</v>
      </c>
      <c r="M29" s="51">
        <f>L29-K29</f>
        <v>0</v>
      </c>
      <c r="N29" s="52">
        <v>16</v>
      </c>
      <c r="O29" s="33">
        <v>16</v>
      </c>
    </row>
    <row r="30" spans="1:17" s="8" customFormat="1" ht="13.5" customHeight="1" thickBot="1" x14ac:dyDescent="0.25">
      <c r="A30" s="53" t="s">
        <v>45</v>
      </c>
      <c r="B30" s="54"/>
      <c r="C30" s="80">
        <f>SUM(C7:C29)</f>
        <v>6512188163</v>
      </c>
      <c r="D30" s="55"/>
      <c r="E30" s="55"/>
      <c r="F30" s="55"/>
      <c r="G30" s="55"/>
      <c r="H30" s="56">
        <f>SUM(H7:H29)</f>
        <v>6922280743.685854</v>
      </c>
      <c r="I30" s="57">
        <f>SUM(I7:I29)</f>
        <v>7149309345.5637894</v>
      </c>
      <c r="J30" s="84">
        <f>SUM(J7:J29)</f>
        <v>7149310300</v>
      </c>
      <c r="K30" s="58">
        <f>SUM(K7:K29)</f>
        <v>164007</v>
      </c>
      <c r="L30" s="59">
        <f>SUM(L7:L29)</f>
        <v>174996.43966899998</v>
      </c>
      <c r="M30" s="60">
        <f>L30-K30</f>
        <v>10989.439668999985</v>
      </c>
      <c r="N30" s="61">
        <f>SUM(N7:N29)</f>
        <v>167129</v>
      </c>
      <c r="O30" s="59">
        <f>SUM(O7:O29)</f>
        <v>178369.22378700002</v>
      </c>
      <c r="Q30" s="62"/>
    </row>
    <row r="31" spans="1:17" s="8" customFormat="1" ht="6" customHeight="1" x14ac:dyDescent="0.2">
      <c r="A31" s="63"/>
      <c r="B31" s="63"/>
      <c r="C31" s="64"/>
      <c r="D31" s="65"/>
      <c r="E31" s="65"/>
      <c r="F31" s="65"/>
      <c r="G31" s="65"/>
      <c r="H31" s="66"/>
      <c r="I31" s="64"/>
      <c r="J31" s="67"/>
      <c r="K31" s="68"/>
      <c r="L31" s="69"/>
      <c r="M31" s="70"/>
      <c r="N31" s="66"/>
      <c r="O31" s="69"/>
    </row>
    <row r="32" spans="1:17" s="8" customFormat="1" ht="12.75" customHeight="1" x14ac:dyDescent="0.2">
      <c r="A32" s="71" t="s">
        <v>49</v>
      </c>
      <c r="B32" s="63"/>
      <c r="C32" s="64"/>
      <c r="D32" s="65"/>
      <c r="E32" s="65"/>
      <c r="F32" s="65"/>
      <c r="G32" s="65"/>
      <c r="H32" s="66"/>
      <c r="I32" s="64"/>
      <c r="J32" s="67"/>
      <c r="K32" s="68"/>
      <c r="L32" s="69"/>
      <c r="M32" s="70"/>
      <c r="N32" s="66"/>
      <c r="O32" s="69"/>
    </row>
    <row r="33" spans="1:1" ht="12.75" customHeight="1" x14ac:dyDescent="0.2">
      <c r="A33" s="72" t="s">
        <v>46</v>
      </c>
    </row>
    <row r="34" spans="1:1" ht="12.75" customHeight="1" x14ac:dyDescent="0.2">
      <c r="A34" s="8" t="s">
        <v>47</v>
      </c>
    </row>
    <row r="35" spans="1:1" x14ac:dyDescent="0.2">
      <c r="A35" t="s">
        <v>48</v>
      </c>
    </row>
  </sheetData>
  <mergeCells count="12">
    <mergeCell ref="D5:E5"/>
    <mergeCell ref="F5:G5"/>
    <mergeCell ref="K5:L5"/>
    <mergeCell ref="N5:O5"/>
    <mergeCell ref="D3:E3"/>
    <mergeCell ref="F3:G3"/>
    <mergeCell ref="K3:L3"/>
    <mergeCell ref="N3:O3"/>
    <mergeCell ref="D4:E4"/>
    <mergeCell ref="F4:G4"/>
    <mergeCell ref="K4:L4"/>
    <mergeCell ref="N4:O4"/>
  </mergeCells>
  <pageMargins left="0.70866141732283472" right="0.70866141732283472" top="0.78740157480314965" bottom="0.78740157480314965" header="0.31496062992125984" footer="0.31496062992125984"/>
  <pageSetup paperSize="9" scale="110" orientation="landscape" r:id="rId1"/>
  <headerFooter>
    <oddHeader>&amp;R&amp;"Arial,Fett"&amp;12&amp;UAnlage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5"/>
  <sheetViews>
    <sheetView tabSelected="1" zoomScaleNormal="100" workbookViewId="0">
      <selection activeCell="E46" sqref="E46"/>
    </sheetView>
  </sheetViews>
  <sheetFormatPr baseColWidth="10" defaultRowHeight="12.75" x14ac:dyDescent="0.2"/>
  <cols>
    <col min="1" max="2" width="9.7109375" customWidth="1"/>
    <col min="3" max="4" width="6.140625" customWidth="1"/>
    <col min="5" max="6" width="13.7109375" customWidth="1"/>
  </cols>
  <sheetData>
    <row r="1" spans="1:6" ht="20.25" x14ac:dyDescent="0.3">
      <c r="A1" s="131" t="s">
        <v>51</v>
      </c>
      <c r="B1" s="131"/>
      <c r="C1" s="131"/>
      <c r="D1" s="131"/>
      <c r="E1" s="131"/>
      <c r="F1" s="131"/>
    </row>
    <row r="2" spans="1:6" ht="20.25" x14ac:dyDescent="0.3">
      <c r="A2" s="85"/>
      <c r="B2" s="86"/>
      <c r="C2" s="86"/>
      <c r="D2" s="86"/>
      <c r="E2" s="86"/>
      <c r="F2" s="86"/>
    </row>
    <row r="3" spans="1:6" ht="15" customHeight="1" x14ac:dyDescent="0.25">
      <c r="A3" s="87">
        <v>1</v>
      </c>
      <c r="B3" s="88">
        <v>2</v>
      </c>
      <c r="C3" s="88">
        <v>3</v>
      </c>
      <c r="D3" s="88">
        <v>4</v>
      </c>
      <c r="E3" s="88">
        <v>5</v>
      </c>
      <c r="F3" s="89">
        <v>6</v>
      </c>
    </row>
    <row r="4" spans="1:6" ht="15" customHeight="1" x14ac:dyDescent="0.25">
      <c r="A4" s="90"/>
      <c r="B4" s="91"/>
      <c r="C4" s="92"/>
      <c r="D4" s="93"/>
      <c r="E4" s="132" t="s">
        <v>3</v>
      </c>
      <c r="F4" s="133"/>
    </row>
    <row r="5" spans="1:6" ht="15" customHeight="1" x14ac:dyDescent="0.25">
      <c r="A5" s="94"/>
      <c r="B5" s="94"/>
      <c r="C5" s="134" t="s">
        <v>1</v>
      </c>
      <c r="D5" s="135"/>
      <c r="E5" s="136" t="s">
        <v>0</v>
      </c>
      <c r="F5" s="137"/>
    </row>
    <row r="6" spans="1:6" ht="15" customHeight="1" x14ac:dyDescent="0.25">
      <c r="A6" s="95" t="s">
        <v>9</v>
      </c>
      <c r="B6" s="95" t="s">
        <v>10</v>
      </c>
      <c r="C6" s="134" t="s">
        <v>6</v>
      </c>
      <c r="D6" s="135"/>
      <c r="E6" s="138" t="s">
        <v>15</v>
      </c>
      <c r="F6" s="139"/>
    </row>
    <row r="7" spans="1:6" ht="15" customHeight="1" thickBot="1" x14ac:dyDescent="0.3">
      <c r="A7" s="96"/>
      <c r="B7" s="96"/>
      <c r="C7" s="97">
        <v>2016</v>
      </c>
      <c r="D7" s="98">
        <v>2017</v>
      </c>
      <c r="E7" s="99" t="s">
        <v>52</v>
      </c>
      <c r="F7" s="100" t="s">
        <v>53</v>
      </c>
    </row>
    <row r="8" spans="1:6" ht="15" customHeight="1" x14ac:dyDescent="0.2">
      <c r="A8" s="101" t="s">
        <v>18</v>
      </c>
      <c r="B8" s="101" t="s">
        <v>19</v>
      </c>
      <c r="C8" s="102">
        <f>'[2]2017'!D7</f>
        <v>0.9</v>
      </c>
      <c r="D8" s="102">
        <f>'[2]2017'!E7</f>
        <v>1.1000000000000001</v>
      </c>
      <c r="E8" s="103">
        <f>'[2]Versempf (bis 2020neu)'!N7</f>
        <v>47</v>
      </c>
      <c r="F8" s="104">
        <f>'[2]Versempf (bis 2020neu)'!P7</f>
        <v>47.944652999999988</v>
      </c>
    </row>
    <row r="9" spans="1:6" ht="15" customHeight="1" x14ac:dyDescent="0.2">
      <c r="A9" s="101" t="s">
        <v>20</v>
      </c>
      <c r="B9" s="101" t="s">
        <v>19</v>
      </c>
      <c r="C9" s="102">
        <f>'[2]2017'!D8</f>
        <v>0.9</v>
      </c>
      <c r="D9" s="102">
        <f>'[2]2017'!E8</f>
        <v>1.1000000000000001</v>
      </c>
      <c r="E9" s="103">
        <f>'[2]Versempf (bis 2020neu)'!N8</f>
        <v>116</v>
      </c>
      <c r="F9" s="105">
        <f>'[2]Versempf (bis 2020neu)'!P8</f>
        <v>118.33148399999997</v>
      </c>
    </row>
    <row r="10" spans="1:6" ht="15" customHeight="1" x14ac:dyDescent="0.2">
      <c r="A10" s="101" t="s">
        <v>21</v>
      </c>
      <c r="B10" s="101" t="s">
        <v>19</v>
      </c>
      <c r="C10" s="102">
        <f>'[2]2017'!D9</f>
        <v>0.9</v>
      </c>
      <c r="D10" s="102">
        <f>'[2]2017'!E9</f>
        <v>1.1000000000000001</v>
      </c>
      <c r="E10" s="103">
        <f>'[2]Versempf (bis 2020neu)'!N9</f>
        <v>3928</v>
      </c>
      <c r="F10" s="105">
        <f>'[2]Versempf (bis 2020neu)'!P9</f>
        <v>4006.948871999999</v>
      </c>
    </row>
    <row r="11" spans="1:6" ht="15" customHeight="1" x14ac:dyDescent="0.2">
      <c r="A11" s="101" t="s">
        <v>22</v>
      </c>
      <c r="B11" s="101" t="s">
        <v>19</v>
      </c>
      <c r="C11" s="102">
        <f>'[2]2017'!D10</f>
        <v>2.6</v>
      </c>
      <c r="D11" s="102">
        <f>'[2]2017'!E10</f>
        <v>3.4</v>
      </c>
      <c r="E11" s="103">
        <f>'[2]Versempf (bis 2020neu)'!N10</f>
        <v>26518</v>
      </c>
      <c r="F11" s="105">
        <f>'[2]Versempf (bis 2020neu)'!P10</f>
        <v>28132.521912</v>
      </c>
    </row>
    <row r="12" spans="1:6" ht="15" customHeight="1" x14ac:dyDescent="0.2">
      <c r="A12" s="101" t="s">
        <v>23</v>
      </c>
      <c r="B12" s="101" t="s">
        <v>19</v>
      </c>
      <c r="C12" s="102">
        <f>'[2]2017'!D11</f>
        <v>1.6</v>
      </c>
      <c r="D12" s="102">
        <f>'[2]2017'!E11</f>
        <v>1.7</v>
      </c>
      <c r="E12" s="103">
        <f>'[2]Versempf (bis 2020neu)'!N11</f>
        <v>18360</v>
      </c>
      <c r="F12" s="105">
        <f>'[2]Versempf (bis 2020neu)'!P11</f>
        <v>18970.873920000002</v>
      </c>
    </row>
    <row r="13" spans="1:6" ht="15" customHeight="1" x14ac:dyDescent="0.2">
      <c r="A13" s="101" t="s">
        <v>24</v>
      </c>
      <c r="B13" s="101" t="s">
        <v>25</v>
      </c>
      <c r="C13" s="102">
        <f>'[2]2017'!D12</f>
        <v>0</v>
      </c>
      <c r="D13" s="102">
        <f>'[2]2017'!E12</f>
        <v>0</v>
      </c>
      <c r="E13" s="103">
        <f>'[2]Versempf (bis 2020neu)'!N12</f>
        <v>0</v>
      </c>
      <c r="F13" s="105">
        <f>'[2]Versempf (bis 2020neu)'!P12</f>
        <v>0</v>
      </c>
    </row>
    <row r="14" spans="1:6" ht="15" customHeight="1" x14ac:dyDescent="0.2">
      <c r="A14" s="101" t="s">
        <v>26</v>
      </c>
      <c r="B14" s="101" t="s">
        <v>19</v>
      </c>
      <c r="C14" s="102">
        <f>'[2]2017'!D13</f>
        <v>0.9</v>
      </c>
      <c r="D14" s="102">
        <f>'[2]2017'!E13</f>
        <v>1.1000000000000001</v>
      </c>
      <c r="E14" s="103">
        <f>'[2]Versempf (bis 2020neu)'!N13</f>
        <v>952</v>
      </c>
      <c r="F14" s="105">
        <f>'[2]Versempf (bis 2020neu)'!P13</f>
        <v>971.13424799999973</v>
      </c>
    </row>
    <row r="15" spans="1:6" ht="15" customHeight="1" x14ac:dyDescent="0.2">
      <c r="A15" s="101" t="s">
        <v>27</v>
      </c>
      <c r="B15" s="101" t="s">
        <v>19</v>
      </c>
      <c r="C15" s="102">
        <f>'[2]2017'!D14</f>
        <v>4.3</v>
      </c>
      <c r="D15" s="102">
        <f>'[2]2017'!E14</f>
        <v>3.9</v>
      </c>
      <c r="E15" s="103">
        <f>'[2]Versempf (bis 2020neu)'!N14</f>
        <v>116022</v>
      </c>
      <c r="F15" s="105">
        <f>'[2]Versempf (bis 2020neu)'!P14</f>
        <v>125730.37289399999</v>
      </c>
    </row>
    <row r="16" spans="1:6" ht="15" customHeight="1" x14ac:dyDescent="0.2">
      <c r="A16" s="101" t="s">
        <v>28</v>
      </c>
      <c r="B16" s="101" t="s">
        <v>29</v>
      </c>
      <c r="C16" s="102">
        <f>'[2]2017'!D15</f>
        <v>0.5</v>
      </c>
      <c r="D16" s="102">
        <f>'[2]2017'!E15</f>
        <v>0.7</v>
      </c>
      <c r="E16" s="103">
        <f>'[2]Versempf (bis 2020neu)'!N15</f>
        <v>9908</v>
      </c>
      <c r="F16" s="105">
        <f>'[2]Versempf (bis 2020neu)'!P15</f>
        <v>10027.242779999999</v>
      </c>
    </row>
    <row r="17" spans="1:6" ht="15" customHeight="1" x14ac:dyDescent="0.2">
      <c r="A17" s="101"/>
      <c r="B17" s="101" t="s">
        <v>30</v>
      </c>
      <c r="C17" s="102">
        <v>0</v>
      </c>
      <c r="D17" s="102">
        <v>0</v>
      </c>
      <c r="E17" s="103">
        <f>'[2]Versempf (bis 2020neu)'!N16</f>
        <v>1016</v>
      </c>
      <c r="F17" s="105">
        <f>'[2]Versempf (bis 2020neu)'!P16</f>
        <v>1016</v>
      </c>
    </row>
    <row r="18" spans="1:6" ht="15" customHeight="1" x14ac:dyDescent="0.2">
      <c r="A18" s="101"/>
      <c r="B18" s="101" t="s">
        <v>31</v>
      </c>
      <c r="C18" s="102">
        <f>'[2]2017'!D17</f>
        <v>0</v>
      </c>
      <c r="D18" s="102">
        <f>'[2]2017'!E17</f>
        <v>0</v>
      </c>
      <c r="E18" s="103">
        <f>'[2]Versempf (bis 2020neu)'!N17</f>
        <v>0</v>
      </c>
      <c r="F18" s="105">
        <f>'[2]Versempf (bis 2020neu)'!P17</f>
        <v>0</v>
      </c>
    </row>
    <row r="19" spans="1:6" ht="15" customHeight="1" x14ac:dyDescent="0.2">
      <c r="A19" s="101" t="s">
        <v>32</v>
      </c>
      <c r="B19" s="101" t="s">
        <v>19</v>
      </c>
      <c r="C19" s="102">
        <f>'[2]2017'!D18</f>
        <v>0.9</v>
      </c>
      <c r="D19" s="102">
        <f>'[2]2017'!E18</f>
        <v>1.1000000000000001</v>
      </c>
      <c r="E19" s="103">
        <f>'[2]Versempf (bis 2020neu)'!N18</f>
        <v>254</v>
      </c>
      <c r="F19" s="105">
        <f>'[2]Versempf (bis 2020neu)'!P18</f>
        <v>259.10514599999999</v>
      </c>
    </row>
    <row r="20" spans="1:6" ht="15" customHeight="1" x14ac:dyDescent="0.2">
      <c r="A20" s="101" t="s">
        <v>33</v>
      </c>
      <c r="B20" s="101" t="s">
        <v>19</v>
      </c>
      <c r="C20" s="102">
        <f>'[2]2017'!D19</f>
        <v>0.9</v>
      </c>
      <c r="D20" s="102">
        <f>'[2]2017'!E19</f>
        <v>1.1000000000000001</v>
      </c>
      <c r="E20" s="103">
        <f>'[2]Versempf (bis 2020neu)'!N19</f>
        <v>613</v>
      </c>
      <c r="F20" s="105">
        <f>'[2]Versempf (bis 2020neu)'!P19</f>
        <v>625.32068699999991</v>
      </c>
    </row>
    <row r="21" spans="1:6" ht="15" customHeight="1" x14ac:dyDescent="0.2">
      <c r="A21" s="101" t="s">
        <v>34</v>
      </c>
      <c r="B21" s="101" t="s">
        <v>19</v>
      </c>
      <c r="C21" s="102">
        <f>'[2]2017'!D20</f>
        <v>0.9</v>
      </c>
      <c r="D21" s="102">
        <f>'[2]2017'!E20</f>
        <v>1.1000000000000001</v>
      </c>
      <c r="E21" s="103">
        <f>'[2]Versempf (bis 2020neu)'!N20</f>
        <v>903</v>
      </c>
      <c r="F21" s="105">
        <f>'[2]Versempf (bis 2020neu)'!P20</f>
        <v>921.14939699999991</v>
      </c>
    </row>
    <row r="22" spans="1:6" ht="15" customHeight="1" x14ac:dyDescent="0.2">
      <c r="A22" s="101"/>
      <c r="B22" s="101" t="s">
        <v>35</v>
      </c>
      <c r="C22" s="102">
        <f>'[2]2017'!D21</f>
        <v>0</v>
      </c>
      <c r="D22" s="102">
        <f>'[2]2017'!E21</f>
        <v>0</v>
      </c>
      <c r="E22" s="103">
        <f>'[2]Versempf (bis 2020neu)'!N21</f>
        <v>0</v>
      </c>
      <c r="F22" s="105">
        <f>'[2]Versempf (bis 2020neu)'!P21</f>
        <v>0</v>
      </c>
    </row>
    <row r="23" spans="1:6" ht="15" customHeight="1" x14ac:dyDescent="0.2">
      <c r="A23" s="106" t="s">
        <v>36</v>
      </c>
      <c r="B23" s="106" t="s">
        <v>29</v>
      </c>
      <c r="C23" s="102">
        <f>'[2]2017'!D22</f>
        <v>0.9</v>
      </c>
      <c r="D23" s="102">
        <f>'[2]2017'!E22</f>
        <v>1.1000000000000001</v>
      </c>
      <c r="E23" s="103">
        <f>'[2]Versempf (bis 2020neu)'!N22</f>
        <v>877</v>
      </c>
      <c r="F23" s="105">
        <f>'[2]Versempf (bis 2020neu)'!P22</f>
        <v>894.62682299999983</v>
      </c>
    </row>
    <row r="24" spans="1:6" ht="15" customHeight="1" x14ac:dyDescent="0.2">
      <c r="A24" s="101" t="s">
        <v>37</v>
      </c>
      <c r="B24" s="101" t="s">
        <v>19</v>
      </c>
      <c r="C24" s="102">
        <f>'[2]2017'!D23</f>
        <v>3.2</v>
      </c>
      <c r="D24" s="102">
        <f>'[2]2017'!E23</f>
        <v>3.9</v>
      </c>
      <c r="E24" s="103">
        <f>'[2]Versempf (bis 2020neu)'!N23</f>
        <v>12281</v>
      </c>
      <c r="F24" s="105">
        <f>'[2]Versempf (bis 2020neu)'!P23</f>
        <v>13168.277688</v>
      </c>
    </row>
    <row r="25" spans="1:6" ht="15" customHeight="1" x14ac:dyDescent="0.2">
      <c r="A25" s="101" t="s">
        <v>38</v>
      </c>
      <c r="B25" s="101" t="s">
        <v>19</v>
      </c>
      <c r="C25" s="102">
        <f>'[2]2017'!D24</f>
        <v>0.9</v>
      </c>
      <c r="D25" s="102">
        <f>'[2]2017'!E24</f>
        <v>1.1000000000000001</v>
      </c>
      <c r="E25" s="103">
        <f>'[2]Versempf (bis 2020neu)'!N24</f>
        <v>262</v>
      </c>
      <c r="F25" s="105">
        <f>'[2]Versempf (bis 2020neu)'!P24</f>
        <v>267.26593799999989</v>
      </c>
    </row>
    <row r="26" spans="1:6" ht="15" customHeight="1" x14ac:dyDescent="0.2">
      <c r="A26" s="101" t="s">
        <v>39</v>
      </c>
      <c r="B26" s="101" t="s">
        <v>19</v>
      </c>
      <c r="C26" s="102">
        <f>'[2]2017'!D25</f>
        <v>0.9</v>
      </c>
      <c r="D26" s="102">
        <f>'[2]2017'!E25</f>
        <v>1.1000000000000001</v>
      </c>
      <c r="E26" s="103">
        <f>'[2]Versempf (bis 2020neu)'!N25</f>
        <v>814</v>
      </c>
      <c r="F26" s="105">
        <f>'[2]Versempf (bis 2020neu)'!P25</f>
        <v>830.36058599999978</v>
      </c>
    </row>
    <row r="27" spans="1:6" ht="15" customHeight="1" x14ac:dyDescent="0.2">
      <c r="A27" s="101" t="s">
        <v>40</v>
      </c>
      <c r="B27" s="101" t="s">
        <v>41</v>
      </c>
      <c r="C27" s="102">
        <f>'[2]2017'!D26</f>
        <v>0</v>
      </c>
      <c r="D27" s="102">
        <f>'[2]2017'!E26</f>
        <v>0</v>
      </c>
      <c r="E27" s="103">
        <f>'[2]Versempf (bis 2020neu)'!N26</f>
        <v>4</v>
      </c>
      <c r="F27" s="105">
        <f>'[2]Versempf (bis 2020neu)'!P26</f>
        <v>4</v>
      </c>
    </row>
    <row r="28" spans="1:6" ht="15" customHeight="1" x14ac:dyDescent="0.2">
      <c r="A28" s="106" t="s">
        <v>42</v>
      </c>
      <c r="B28" s="106" t="s">
        <v>29</v>
      </c>
      <c r="C28" s="102"/>
      <c r="D28" s="107"/>
      <c r="E28" s="103">
        <f>'[2]Versempf (bis 2020neu)'!N27</f>
        <v>25</v>
      </c>
      <c r="F28" s="105">
        <f>'[2]Versempf (bis 2020neu)'!P27</f>
        <v>27</v>
      </c>
    </row>
    <row r="29" spans="1:6" ht="15" customHeight="1" x14ac:dyDescent="0.2">
      <c r="A29" s="101" t="s">
        <v>43</v>
      </c>
      <c r="B29" s="101" t="s">
        <v>44</v>
      </c>
      <c r="C29" s="108"/>
      <c r="D29" s="108"/>
      <c r="E29" s="103">
        <f>'[2]Versempf (bis 2020neu)'!N28</f>
        <v>36</v>
      </c>
      <c r="F29" s="105">
        <f>'[2]Versempf (bis 2020neu)'!P28</f>
        <v>36</v>
      </c>
    </row>
    <row r="30" spans="1:6" ht="15" customHeight="1" thickBot="1" x14ac:dyDescent="0.25">
      <c r="A30" s="109"/>
      <c r="B30" s="109" t="s">
        <v>19</v>
      </c>
      <c r="C30" s="110"/>
      <c r="D30" s="110"/>
      <c r="E30" s="103">
        <f>'[2]Versempf (bis 2020neu)'!N29</f>
        <v>20</v>
      </c>
      <c r="F30" s="111">
        <f>'[2]Versempf (bis 2020neu)'!P29</f>
        <v>20</v>
      </c>
    </row>
    <row r="31" spans="1:6" ht="15" customHeight="1" thickBot="1" x14ac:dyDescent="0.3">
      <c r="A31" s="112" t="s">
        <v>45</v>
      </c>
      <c r="B31" s="113"/>
      <c r="C31" s="114"/>
      <c r="D31" s="114"/>
      <c r="E31" s="115">
        <f>SUM(E8:E30)</f>
        <v>192956</v>
      </c>
      <c r="F31" s="116">
        <f>SUM(F8:F30)</f>
        <v>206074.47702799996</v>
      </c>
    </row>
    <row r="32" spans="1:6" ht="15.75" x14ac:dyDescent="0.25">
      <c r="A32" s="117"/>
      <c r="B32" s="118"/>
      <c r="C32" s="70"/>
      <c r="D32" s="70"/>
    </row>
    <row r="33" spans="1:4" hidden="1" x14ac:dyDescent="0.2">
      <c r="A33" s="119" t="s">
        <v>54</v>
      </c>
      <c r="B33" s="118"/>
      <c r="C33" s="70"/>
      <c r="D33" s="70"/>
    </row>
    <row r="34" spans="1:4" hidden="1" x14ac:dyDescent="0.2">
      <c r="A34" s="119" t="s">
        <v>55</v>
      </c>
      <c r="B34" s="118"/>
      <c r="C34" s="70"/>
      <c r="D34" s="70"/>
    </row>
    <row r="35" spans="1:4" hidden="1" x14ac:dyDescent="0.2">
      <c r="A35" s="119" t="s">
        <v>56</v>
      </c>
      <c r="B35" s="118"/>
      <c r="C35" s="70"/>
      <c r="D35" s="70"/>
    </row>
  </sheetData>
  <mergeCells count="6">
    <mergeCell ref="A1:F1"/>
    <mergeCell ref="E4:F4"/>
    <mergeCell ref="C5:D5"/>
    <mergeCell ref="E5:F5"/>
    <mergeCell ref="C6:D6"/>
    <mergeCell ref="E6:F6"/>
  </mergeCells>
  <pageMargins left="0.70866141732283472" right="0.70866141732283472" top="0.78740157480314965" bottom="0.78740157480314965" header="0.31496062992125984" footer="0.31496062992125984"/>
  <pageSetup paperSize="9" scale="150" orientation="portrait" r:id="rId1"/>
  <headerFooter>
    <oddHeader>&amp;R&amp;"Arial,Fett"&amp;UAnlage 4a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2017</vt:lpstr>
      <vt:lpstr>Versempf 2017</vt:lpstr>
    </vt:vector>
  </TitlesOfParts>
  <Company>RZF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Bing, Volker (FM, REF I C 2)</dc:creator>
  <cp:lastModifiedBy>Schlupp, Gertrud-Ingeburg (FM, REF I B 1)</cp:lastModifiedBy>
  <cp:lastPrinted>2016-02-18T07:33:30Z</cp:lastPrinted>
  <dcterms:created xsi:type="dcterms:W3CDTF">2016-01-19T12:40:45Z</dcterms:created>
  <dcterms:modified xsi:type="dcterms:W3CDTF">2016-03-02T16:36:20Z</dcterms:modified>
</cp:coreProperties>
</file>